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60" windowHeight="7680"/>
  </bookViews>
  <sheets>
    <sheet name="Bieu 3 Q4" sheetId="25" r:id="rId1"/>
  </sheets>
  <externalReferences>
    <externalReference r:id="rId2"/>
    <externalReference r:id="rId3"/>
  </externalReferences>
  <calcPr calcId="152511"/>
</workbook>
</file>

<file path=xl/calcChain.xml><?xml version="1.0" encoding="utf-8"?>
<calcChain xmlns="http://schemas.openxmlformats.org/spreadsheetml/2006/main">
  <c r="D37" i="25" l="1"/>
  <c r="C23" i="25"/>
  <c r="D30" i="25"/>
  <c r="D43" i="25" l="1"/>
  <c r="C32" i="25"/>
  <c r="C43" i="25"/>
  <c r="D49" i="25"/>
  <c r="C45" i="25"/>
  <c r="D48" i="25"/>
  <c r="C22" i="25" l="1"/>
  <c r="C21" i="25" s="1"/>
  <c r="C20" i="25" l="1"/>
  <c r="D46" i="25" l="1"/>
  <c r="D32" i="25"/>
  <c r="D23" i="25"/>
  <c r="E44" i="25"/>
  <c r="D47" i="25"/>
  <c r="D45" i="25" l="1"/>
  <c r="D22" i="25"/>
  <c r="D21" i="25" l="1"/>
  <c r="D20" i="25" s="1"/>
  <c r="F50" i="25" l="1"/>
  <c r="F47" i="25"/>
  <c r="F44" i="25"/>
  <c r="F42" i="25"/>
  <c r="F41" i="25"/>
  <c r="F40" i="25"/>
  <c r="F34" i="25"/>
  <c r="F39" i="25"/>
  <c r="F35" i="25"/>
  <c r="F36" i="25"/>
  <c r="F37" i="25"/>
  <c r="F38" i="25"/>
  <c r="F33" i="25"/>
  <c r="F25" i="25"/>
  <c r="F31" i="25"/>
  <c r="F26" i="25"/>
  <c r="F28" i="25"/>
  <c r="F29" i="25"/>
  <c r="F30" i="25"/>
  <c r="F24" i="25"/>
  <c r="E47" i="25" l="1"/>
  <c r="E41" i="25"/>
  <c r="E40" i="25"/>
  <c r="E39" i="25"/>
  <c r="E38" i="25"/>
  <c r="E37" i="25"/>
  <c r="E36" i="25"/>
  <c r="E35" i="25"/>
  <c r="E34" i="25"/>
  <c r="E33" i="25"/>
  <c r="E30" i="25"/>
  <c r="E29" i="25"/>
  <c r="E28" i="25"/>
  <c r="E26" i="25"/>
  <c r="E24" i="25"/>
  <c r="E43" i="25" l="1"/>
  <c r="E32" i="25"/>
  <c r="E23" i="25"/>
  <c r="D15" i="25"/>
  <c r="C15" i="25"/>
  <c r="E21" i="25" l="1"/>
  <c r="E45" i="25"/>
  <c r="E22" i="25"/>
</calcChain>
</file>

<file path=xl/comments1.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<sst xmlns="http://schemas.openxmlformats.org/spreadsheetml/2006/main" count="68" uniqueCount="64">
  <si>
    <t>A</t>
  </si>
  <si>
    <t>I</t>
  </si>
  <si>
    <t>II</t>
  </si>
  <si>
    <t>III</t>
  </si>
  <si>
    <t>B</t>
  </si>
  <si>
    <t>Nội dung</t>
  </si>
  <si>
    <t xml:space="preserve">Số 
TT </t>
  </si>
  <si>
    <t>(Dùng cho đơn vị sử dụng ngân sách)</t>
  </si>
  <si>
    <t>Tổng số thu, chi, nộp ngân sách phí, lệ phí</t>
  </si>
  <si>
    <t xml:space="preserve"> Số thu phí, lệ phí</t>
  </si>
  <si>
    <t>1.1</t>
  </si>
  <si>
    <t>1.2</t>
  </si>
  <si>
    <t>Chi từ nguồn thu phí được để lại</t>
  </si>
  <si>
    <t xml:space="preserve"> Kinh phí thực hiện chế độ tự chủ </t>
  </si>
  <si>
    <t xml:space="preserve">Kinh phí không thực hiện chế độ tự chủ </t>
  </si>
  <si>
    <t>Dự toán chi ngân sách nhà nước</t>
  </si>
  <si>
    <t>Nguồn ngân sách trong nước</t>
  </si>
  <si>
    <t xml:space="preserve"> Số phí, lệ phí nộp ngân sách nhà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</si>
  <si>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</si>
  <si>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</si>
  <si>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</si>
  <si>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</si>
  <si>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</si>
  <si>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</si>
  <si>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</si>
  <si>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</si>
  <si>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</si>
  <si>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</si>
  <si>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</si>
  <si>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</si>
  <si>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</si>
  <si>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</si>
  <si>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</si>
  <si>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</si>
  <si>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HIỆU TRƯỞNG</t>
  </si>
  <si>
    <t xml:space="preserve"> Chương: 622 Loại 490 Khoản 492</t>
  </si>
  <si>
    <t>ĐV tính:  đồng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</si>
  <si>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</si>
  <si>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</si>
  <si>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</si>
  <si>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</si>
  <si>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</si>
  <si>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</si>
  <si>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</si>
  <si>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</si>
  <si>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</si>
  <si>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</si>
  <si>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</si>
  <si>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IV/Dự toán năm (tỷ lệ %)</t>
  </si>
  <si>
    <t>Thực hiện quý IV nay so với cùng kỳ năm trước (tỷ lệ %)</t>
  </si>
  <si>
    <t>Mục 6150: Học bổng và hỗ trợ khác cho học sinh, sinh viên, cán bộ đi học</t>
  </si>
  <si>
    <t xml:space="preserve">           Căn cứ Quyết định giao ngân sách đầu năm</t>
  </si>
  <si>
    <t xml:space="preserve"> Mục 6100: Phụ cấp lương</t>
  </si>
  <si>
    <t xml:space="preserve">  Đơn vị: TRƯỜNG TIỂU HỌC HOÀNG QUẾ</t>
  </si>
  <si>
    <t xml:space="preserve">Vũ Quế Nga </t>
  </si>
  <si>
    <t>1.3</t>
  </si>
  <si>
    <t>CÔNG KHAI THỰC HIỆN DỰ TOÁN THU- CHI NGÂN SÁCH QUÝ IV NĂM 2023</t>
  </si>
  <si>
    <t xml:space="preserve">         Trường Tiểu học Hoàng Quế  công khai tình hình thực hiện dự toán thu-chi ngân sách quý IV năm 2023 như sau:</t>
  </si>
  <si>
    <t>Dự toán đầu năm 2023 + bổ sung</t>
  </si>
  <si>
    <t>Thực hiện quý IV năm 2023</t>
  </si>
  <si>
    <t>Mục 7000: Mua sắm thiết bị dạy học</t>
  </si>
  <si>
    <t>Mục 6550: Mua sắm công cụ dụng cụ văn phòng</t>
  </si>
  <si>
    <t>Mục 6757: Chi hỗ trợ công bảo vệ, vệ sinh</t>
  </si>
  <si>
    <t>Đông Triều, ngày  06 tháng 02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</si>
</sst>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00000"/>
  </numFmts>
  <fonts count="38" x14ac:knownFonts="1">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i/>
      <sz val="13"/>
      <color theme="1"/>
      <name val="Times New Roman"/>
      <family val="1"/>
    </font>
    <font>
      <sz val="8"/>
      <color indexed="8"/>
      <name val="Arial"/>
      <family val="2"/>
    </font>
    <font>
      <sz val="11"/>
      <color theme="1"/>
      <name val="Calibri"/>
      <family val="2"/>
      <charset val="163"/>
      <scheme val="minor"/>
    </font>
    <font>
      <b/>
      <sz val="13"/>
      <color theme="1"/>
      <name val="Times New Roman"/>
      <family val="1"/>
    </font>
    <font>
      <sz val="12"/>
      <color theme="1"/>
      <name val="Times New Roman"/>
      <family val="1"/>
    </font>
    <font>
      <b/>
      <sz val="14"/>
      <color theme="1"/>
      <name val="Times New Roman"/>
      <family val="1"/>
    </font>
    <font>
      <sz val="14"/>
      <color theme="1"/>
      <name val="Times New Roman"/>
      <family val="1"/>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8"/>
      <color indexed="81"/>
      <name val="Tahoma"/>
      <family val="2"/>
    </font>
    <font>
      <sz val="8"/>
      <color indexed="81"/>
      <name val="Tahoma"/>
      <family val="2"/>
    </font>
    <font>
      <b/>
      <i/>
      <sz val="12"/>
      <color theme="1"/>
      <name val=".VnTime"/>
      <family val="2"/>
    </font>
    <font>
      <b/>
      <sz val="12"/>
      <color theme="1"/>
      <name val=".VnTime"/>
      <family val="2"/>
    </font>
    <font>
      <b/>
      <sz val="14"/>
      <color theme="1"/>
      <name val="Cambria"/>
      <family val="1"/>
      <charset val="163"/>
      <scheme val="major"/>
    </font>
    <font>
      <b/>
      <i/>
      <sz val="10"/>
      <color theme="1"/>
      <name val=".VnTime"/>
      <family val="2"/>
    </font>
    <font>
      <b/>
      <sz val="10"/>
      <color theme="1"/>
      <name val="Times New Roman"/>
      <family val="1"/>
    </font>
    <font>
      <sz val="10"/>
      <color theme="1"/>
      <name val="Times New Roman"/>
      <family val="1"/>
      <charset val="163"/>
    </font>
    <font>
      <b/>
      <i/>
      <sz val="10"/>
      <color theme="1"/>
      <name val="Times New Roman"/>
      <family val="1"/>
    </font>
    <font>
      <b/>
      <i/>
      <u val="singleAccounting"/>
      <sz val="10"/>
      <name val="Times New Roman"/>
      <family val="1"/>
    </font>
    <font>
      <b/>
      <u val="singleAccounting"/>
      <sz val="10"/>
      <name val="Times New Roman"/>
      <family val="1"/>
    </font>
    <font>
      <b/>
      <i/>
      <u/>
      <sz val="10"/>
      <name val="Times New Roman"/>
      <family val="1"/>
    </font>
    <font>
      <b/>
      <sz val="10"/>
      <color theme="1"/>
      <name val="Times New Roman"/>
      <family val="1"/>
      <charset val="163"/>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6">
    <xf numFmtId="0" fontId="0" fillId="0" borderId="0"/>
    <xf numFmtId="0" fontId="6" fillId="0" borderId="0"/>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43" fontId="6" fillId="0" borderId="0" applyFont="0" applyFill="0" applyBorder="0" applyAlignment="0" applyProtection="0"/>
    <xf numFmtId="43" fontId="14" fillId="0" borderId="0" applyFont="0" applyFill="0" applyBorder="0" applyAlignment="0" applyProtection="0"/>
  </cellStyleXfs>
  <cellXfs count="93">
    <xf numFmtId="0" fontId="0" fillId="0" borderId="0" xfId="0"/>
    <xf numFmtId="0" fontId="1" fillId="0" borderId="0" xfId="0" applyFont="1"/>
    <xf numFmtId="0" fontId="3" fillId="0" borderId="0" xfId="0" applyFont="1"/>
    <xf numFmtId="0" fontId="3" fillId="0" borderId="0" xfId="0" applyFont="1" applyAlignme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xf numFmtId="0" fontId="27" fillId="0" borderId="0" xfId="0" applyFont="1" applyAlignment="1"/>
    <xf numFmtId="0" fontId="28" fillId="0" borderId="0" xfId="0" applyFont="1"/>
    <xf numFmtId="0" fontId="29" fillId="0" borderId="0" xfId="0" applyFont="1"/>
    <xf numFmtId="164" fontId="1" fillId="0" borderId="0" xfId="0" applyNumberFormat="1" applyFont="1"/>
    <xf numFmtId="164" fontId="1" fillId="0" borderId="0" xfId="5" applyNumberFormat="1" applyFont="1"/>
    <xf numFmtId="164" fontId="29" fillId="0" borderId="0" xfId="0" applyNumberFormat="1" applyFont="1"/>
    <xf numFmtId="3" fontId="20" fillId="2" borderId="1" xfId="0" applyNumberFormat="1" applyFont="1" applyFill="1" applyBorder="1" applyAlignment="1">
      <alignment horizontal="right" vertical="center"/>
    </xf>
    <xf numFmtId="3" fontId="22" fillId="2" borderId="1" xfId="4" applyNumberFormat="1" applyFont="1" applyFill="1" applyBorder="1" applyAlignment="1">
      <alignment horizontal="right" wrapText="1"/>
    </xf>
    <xf numFmtId="3" fontId="20" fillId="2" borderId="1" xfId="4" applyNumberFormat="1" applyFont="1" applyFill="1" applyBorder="1" applyAlignment="1">
      <alignment horizontal="right" wrapText="1"/>
    </xf>
    <xf numFmtId="3" fontId="22" fillId="2" borderId="1" xfId="4" applyNumberFormat="1" applyFont="1" applyFill="1" applyBorder="1" applyAlignment="1">
      <alignment horizontal="right"/>
    </xf>
    <xf numFmtId="0" fontId="2" fillId="0" borderId="1" xfId="0" applyFont="1" applyBorder="1" applyAlignment="1">
      <alignment horizontal="center"/>
    </xf>
    <xf numFmtId="0" fontId="2" fillId="0" borderId="1" xfId="0" applyFont="1" applyBorder="1" applyAlignment="1">
      <alignment wrapText="1"/>
    </xf>
    <xf numFmtId="0" fontId="5" fillId="0" borderId="1" xfId="0" applyFont="1" applyBorder="1" applyAlignment="1">
      <alignment horizontal="center"/>
    </xf>
    <xf numFmtId="0" fontId="4" fillId="0" borderId="1" xfId="0" applyFont="1" applyBorder="1" applyAlignment="1">
      <alignment horizontal="center"/>
    </xf>
    <xf numFmtId="2" fontId="4" fillId="0" borderId="1" xfId="0" applyNumberFormat="1" applyFont="1" applyBorder="1" applyAlignment="1">
      <alignment horizontal="center"/>
    </xf>
    <xf numFmtId="0" fontId="4" fillId="0" borderId="1" xfId="0" applyFont="1" applyBorder="1" applyAlignment="1">
      <alignment horizontal="right"/>
    </xf>
    <xf numFmtId="0" fontId="2" fillId="0" borderId="1" xfId="0" applyFont="1" applyBorder="1" applyAlignment="1">
      <alignment vertical="top" wrapText="1"/>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justify" vertical="top" wrapText="1"/>
    </xf>
    <xf numFmtId="2" fontId="3" fillId="0" borderId="1" xfId="0" applyNumberFormat="1" applyFont="1" applyBorder="1"/>
    <xf numFmtId="0" fontId="19" fillId="0" borderId="1" xfId="0" applyFont="1" applyBorder="1" applyAlignment="1">
      <alignment horizontal="center"/>
    </xf>
    <xf numFmtId="0" fontId="23" fillId="0" borderId="1" xfId="0" applyFont="1" applyBorder="1"/>
    <xf numFmtId="0" fontId="20" fillId="0" borderId="1" xfId="0" applyFont="1" applyBorder="1" applyAlignment="1">
      <alignment horizontal="center"/>
    </xf>
    <xf numFmtId="0" fontId="21"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horizontal="left"/>
    </xf>
    <xf numFmtId="0" fontId="24" fillId="0" borderId="1" xfId="0" applyFont="1" applyBorder="1" applyAlignment="1">
      <alignment horizontal="left" vertical="center" wrapText="1"/>
    </xf>
    <xf numFmtId="0" fontId="22" fillId="0" borderId="1" xfId="0" applyFont="1" applyBorder="1"/>
    <xf numFmtId="0" fontId="16" fillId="0" borderId="1" xfId="0" applyFont="1" applyBorder="1" applyAlignment="1">
      <alignment wrapText="1"/>
    </xf>
    <xf numFmtId="0" fontId="21" fillId="0" borderId="1" xfId="0" applyFont="1" applyBorder="1" applyAlignment="1">
      <alignment wrapText="1"/>
    </xf>
    <xf numFmtId="0" fontId="19" fillId="0" borderId="3" xfId="0" applyFont="1" applyBorder="1" applyAlignment="1">
      <alignment horizontal="center"/>
    </xf>
    <xf numFmtId="164" fontId="22" fillId="0" borderId="5" xfId="4" applyNumberFormat="1" applyFont="1" applyBorder="1"/>
    <xf numFmtId="2" fontId="21" fillId="0" borderId="1" xfId="0" applyNumberFormat="1" applyFont="1" applyBorder="1" applyAlignment="1">
      <alignment horizontal="center" vertical="justify"/>
    </xf>
    <xf numFmtId="0" fontId="18" fillId="0" borderId="0" xfId="0" applyFont="1"/>
    <xf numFmtId="3" fontId="22" fillId="2" borderId="6" xfId="4" applyNumberFormat="1" applyFont="1" applyFill="1" applyBorder="1" applyAlignment="1">
      <alignment horizontal="right" wrapText="1"/>
    </xf>
    <xf numFmtId="164" fontId="31" fillId="0" borderId="1" xfId="0" applyNumberFormat="1" applyFont="1" applyBorder="1" applyAlignment="1">
      <alignment horizontal="center" vertical="top" wrapText="1"/>
    </xf>
    <xf numFmtId="0" fontId="32" fillId="0" borderId="1" xfId="0" applyFont="1" applyBorder="1"/>
    <xf numFmtId="0" fontId="31" fillId="0" borderId="1" xfId="0" applyFont="1" applyBorder="1" applyAlignment="1">
      <alignment horizontal="right" vertical="top" wrapText="1"/>
    </xf>
    <xf numFmtId="0" fontId="31" fillId="0" borderId="1" xfId="0" applyFont="1" applyBorder="1"/>
    <xf numFmtId="164" fontId="32" fillId="0" borderId="1" xfId="0" applyNumberFormat="1" applyFont="1" applyBorder="1"/>
    <xf numFmtId="43" fontId="32" fillId="0" borderId="1" xfId="0" applyNumberFormat="1" applyFont="1" applyBorder="1"/>
    <xf numFmtId="0" fontId="30" fillId="0" borderId="1" xfId="0" applyFont="1" applyBorder="1" applyAlignment="1"/>
    <xf numFmtId="164" fontId="22" fillId="0" borderId="1" xfId="5" applyNumberFormat="1" applyFont="1" applyBorder="1"/>
    <xf numFmtId="164" fontId="31" fillId="0" borderId="1" xfId="5" applyNumberFormat="1" applyFont="1" applyBorder="1" applyAlignment="1">
      <alignment horizontal="center" vertical="center"/>
    </xf>
    <xf numFmtId="1" fontId="31" fillId="0" borderId="1" xfId="0" applyNumberFormat="1" applyFont="1" applyBorder="1"/>
    <xf numFmtId="164" fontId="32" fillId="0" borderId="1" xfId="5" applyNumberFormat="1" applyFont="1" applyBorder="1"/>
    <xf numFmtId="1" fontId="32" fillId="0" borderId="1" xfId="0" applyNumberFormat="1" applyFont="1" applyBorder="1"/>
    <xf numFmtId="164" fontId="19" fillId="0" borderId="1" xfId="5" applyNumberFormat="1" applyFont="1" applyBorder="1"/>
    <xf numFmtId="164" fontId="34" fillId="2" borderId="1" xfId="4" applyNumberFormat="1" applyFont="1" applyFill="1" applyBorder="1" applyAlignment="1">
      <alignment horizontal="center" vertical="center" wrapText="1"/>
    </xf>
    <xf numFmtId="166" fontId="32" fillId="0" borderId="1" xfId="0" applyNumberFormat="1" applyFont="1" applyBorder="1"/>
    <xf numFmtId="164" fontId="35" fillId="0" borderId="1" xfId="4" applyNumberFormat="1" applyFont="1" applyBorder="1"/>
    <xf numFmtId="3" fontId="19" fillId="2" borderId="1" xfId="4" applyNumberFormat="1" applyFont="1" applyFill="1" applyBorder="1" applyAlignment="1">
      <alignment horizontal="right" wrapText="1"/>
    </xf>
    <xf numFmtId="164" fontId="22" fillId="0" borderId="7" xfId="4" applyNumberFormat="1" applyFont="1" applyBorder="1"/>
    <xf numFmtId="164" fontId="22" fillId="0" borderId="1" xfId="4" applyNumberFormat="1" applyFont="1" applyBorder="1"/>
    <xf numFmtId="164" fontId="22" fillId="0" borderId="8" xfId="4" applyNumberFormat="1" applyFont="1" applyBorder="1"/>
    <xf numFmtId="3" fontId="22" fillId="2" borderId="2" xfId="4" applyNumberFormat="1" applyFont="1" applyFill="1" applyBorder="1" applyAlignment="1">
      <alignment horizontal="right" wrapText="1"/>
    </xf>
    <xf numFmtId="165" fontId="32" fillId="0" borderId="1" xfId="0" applyNumberFormat="1" applyFont="1" applyBorder="1"/>
    <xf numFmtId="3" fontId="22" fillId="2" borderId="3" xfId="4" applyNumberFormat="1" applyFont="1" applyFill="1" applyBorder="1" applyAlignment="1">
      <alignment horizontal="right"/>
    </xf>
    <xf numFmtId="164" fontId="36" fillId="0" borderId="1" xfId="5" applyNumberFormat="1" applyFont="1" applyBorder="1"/>
    <xf numFmtId="1" fontId="37" fillId="0" borderId="1" xfId="0" applyNumberFormat="1" applyFont="1" applyBorder="1"/>
    <xf numFmtId="164" fontId="22" fillId="0" borderId="1" xfId="5" applyNumberFormat="1" applyFont="1" applyBorder="1" applyAlignment="1">
      <alignment horizontal="right"/>
    </xf>
    <xf numFmtId="164" fontId="35" fillId="0" borderId="1" xfId="5" applyNumberFormat="1" applyFont="1" applyBorder="1"/>
    <xf numFmtId="164" fontId="31" fillId="0" borderId="1" xfId="0" applyNumberFormat="1" applyFont="1" applyBorder="1" applyAlignment="1">
      <alignment horizontal="right" vertical="center"/>
    </xf>
    <xf numFmtId="164" fontId="33" fillId="0" borderId="1" xfId="5" applyNumberFormat="1" applyFont="1" applyBorder="1" applyAlignment="1">
      <alignment horizontal="right" vertical="center" wrapText="1"/>
    </xf>
    <xf numFmtId="3" fontId="1" fillId="0" borderId="0" xfId="0" applyNumberFormat="1" applyFont="1"/>
    <xf numFmtId="0" fontId="17"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4" xfId="0" applyFont="1" applyBorder="1" applyAlignment="1">
      <alignment horizontal="center"/>
    </xf>
    <xf numFmtId="0" fontId="12" fillId="0" borderId="0" xfId="0" applyFont="1" applyBorder="1" applyAlignment="1">
      <alignment horizontal="center"/>
    </xf>
    <xf numFmtId="0" fontId="15" fillId="0" borderId="0" xfId="0" applyFont="1" applyAlignment="1">
      <alignment horizontal="center"/>
    </xf>
    <xf numFmtId="0" fontId="5" fillId="0" borderId="0" xfId="0" applyFont="1" applyAlignment="1">
      <alignment horizontal="center"/>
    </xf>
    <xf numFmtId="0" fontId="18" fillId="0" borderId="0" xfId="0" applyFont="1" applyAlignment="1">
      <alignment horizontal="center"/>
    </xf>
    <xf numFmtId="0" fontId="2" fillId="0" borderId="0" xfId="0" applyFont="1"/>
    <xf numFmtId="0" fontId="9" fillId="0" borderId="0" xfId="0" applyFont="1" applyAlignment="1">
      <alignment horizontal="center"/>
    </xf>
    <xf numFmtId="0" fontId="8" fillId="0" borderId="0" xfId="0" applyFont="1" applyAlignment="1">
      <alignment horizontal="center"/>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137/Tr&#432;&#7901;ng%20THHQ/Thu%20nh&#7853;p%20t&#259;ng%20th&#234;m%202021/quyet%20toan%20TNTT%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431;NG%20&#272;&#7840;O/C&#212;NG%20KHAI%20TT%2061/NAM%202018/CONG%20KHAI%2061%20CHU&#784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o cao"/>
      <sheetName val="Bao cao (2)"/>
      <sheetName val="Bao cao (3)"/>
      <sheetName val=" QT -2023"/>
      <sheetName val="DSGV"/>
      <sheetName val="ATM"/>
      <sheetName val="BCTC"/>
      <sheetName val="Sheet2"/>
    </sheetNames>
    <sheetDataSet>
      <sheetData sheetId="0"/>
      <sheetData sheetId="1"/>
      <sheetData sheetId="2"/>
      <sheetData sheetId="3">
        <row r="26">
          <cell r="C26">
            <v>738261980</v>
          </cell>
        </row>
        <row r="32">
          <cell r="D32">
            <v>20340000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2"/>
      <sheetName val="B2 BS Đ1"/>
      <sheetName val="B2 BS Đ2"/>
      <sheetName val="B2 BS Đ3"/>
      <sheetName val="Biểu 3 Q1"/>
      <sheetName val="Biểu 3 Q2"/>
      <sheetName val="Biểu 3 Q3"/>
      <sheetName val="Biểu 3 Q4"/>
      <sheetName val="Bieu 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8">
          <cell r="D28">
            <v>1092085708</v>
          </cell>
        </row>
        <row r="34">
          <cell r="D34">
            <v>105020000</v>
          </cell>
        </row>
        <row r="36">
          <cell r="D36">
            <v>46411683</v>
          </cell>
        </row>
        <row r="37">
          <cell r="D37">
            <v>79006000</v>
          </cell>
        </row>
        <row r="42">
          <cell r="D42">
            <v>138903317</v>
          </cell>
        </row>
        <row r="43">
          <cell r="D43">
            <v>177205000</v>
          </cell>
        </row>
        <row r="45">
          <cell r="D45">
            <v>16000000</v>
          </cell>
        </row>
        <row r="46">
          <cell r="D46">
            <v>244630000</v>
          </cell>
        </row>
        <row r="48">
          <cell r="D48">
            <v>10490000</v>
          </cell>
        </row>
        <row r="50">
          <cell r="D50">
            <v>13916800</v>
          </cell>
        </row>
        <row r="52">
          <cell r="D52">
            <v>349998000</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59"/>
  <sheetViews>
    <sheetView tabSelected="1" workbookViewId="0">
      <selection activeCell="I36" sqref="I36"/>
    </sheetView>
  </sheetViews>
  <sheetFormatPr defaultColWidth="9" defaultRowHeight="18" x14ac:dyDescent="0.25"/>
  <cols>
    <col min="1" max="1" width="4.42578125" style="1" customWidth="1"/>
    <col min="2" max="2" width="44.85546875" style="1" customWidth="1"/>
    <col min="3" max="3" width="15.85546875" style="1" customWidth="1"/>
    <col min="4" max="4" width="16.7109375" style="1" customWidth="1"/>
    <col min="5" max="5" width="11.42578125" style="1" customWidth="1"/>
    <col min="6" max="6" width="11.85546875" style="1" customWidth="1"/>
    <col min="7" max="8" width="9" style="1"/>
    <col min="9" max="9" width="24.85546875" style="1" bestFit="1" customWidth="1"/>
    <col min="10" max="11" width="9" style="1"/>
    <col min="12" max="12" width="17" style="1" bestFit="1" customWidth="1"/>
    <col min="13" max="16384" width="9" style="1"/>
  </cols>
  <sheetData>
    <row r="1" spans="1:8" ht="18.75" x14ac:dyDescent="0.3">
      <c r="E1" s="89" t="s">
        <v>37</v>
      </c>
      <c r="F1" s="89"/>
    </row>
    <row r="2" spans="1:8" x14ac:dyDescent="0.25">
      <c r="A2" s="90" t="s">
        <v>53</v>
      </c>
      <c r="B2" s="90"/>
      <c r="C2" s="91" t="s">
        <v>18</v>
      </c>
      <c r="D2" s="91"/>
      <c r="E2" s="91"/>
      <c r="F2" s="91"/>
      <c r="G2" s="2"/>
      <c r="H2" s="2"/>
    </row>
    <row r="3" spans="1:8" ht="18.75" x14ac:dyDescent="0.3">
      <c r="A3" s="90" t="s">
        <v>35</v>
      </c>
      <c r="B3" s="90"/>
      <c r="C3" s="92" t="s">
        <v>19</v>
      </c>
      <c r="D3" s="92"/>
      <c r="E3" s="92"/>
      <c r="F3" s="92"/>
      <c r="G3" s="2"/>
      <c r="H3" s="2"/>
    </row>
    <row r="4" spans="1:8" ht="9.75" customHeight="1" x14ac:dyDescent="0.25">
      <c r="A4" s="9"/>
      <c r="B4" s="9"/>
      <c r="C4" s="88"/>
      <c r="D4" s="88"/>
      <c r="E4" s="88"/>
      <c r="F4" s="88"/>
      <c r="G4" s="2"/>
      <c r="H4" s="2"/>
    </row>
    <row r="5" spans="1:8" ht="18.75" x14ac:dyDescent="0.3">
      <c r="A5" s="9"/>
      <c r="B5" s="9"/>
      <c r="C5" s="78" t="s">
        <v>63</v>
      </c>
      <c r="D5" s="78"/>
      <c r="E5" s="78"/>
      <c r="F5" s="78"/>
      <c r="G5" s="2"/>
      <c r="H5" s="2"/>
    </row>
    <row r="6" spans="1:8" ht="30" customHeight="1" x14ac:dyDescent="0.25">
      <c r="A6" s="79" t="s">
        <v>56</v>
      </c>
      <c r="B6" s="79"/>
      <c r="C6" s="79"/>
      <c r="D6" s="79"/>
      <c r="E6" s="79"/>
      <c r="F6" s="79"/>
      <c r="G6" s="2"/>
      <c r="H6" s="2"/>
    </row>
    <row r="7" spans="1:8" x14ac:dyDescent="0.25">
      <c r="A7" s="80" t="s">
        <v>7</v>
      </c>
      <c r="B7" s="80"/>
      <c r="C7" s="80"/>
      <c r="D7" s="80"/>
      <c r="E7" s="80"/>
      <c r="F7" s="80"/>
    </row>
    <row r="8" spans="1:8" ht="37.5" customHeight="1" x14ac:dyDescent="0.25">
      <c r="A8" s="81" t="s">
        <v>20</v>
      </c>
      <c r="B8" s="82"/>
      <c r="C8" s="82"/>
      <c r="D8" s="82"/>
      <c r="E8" s="82"/>
      <c r="F8" s="82"/>
      <c r="G8" s="3"/>
      <c r="H8" s="2"/>
    </row>
    <row r="9" spans="1:8" ht="55.5" customHeight="1" x14ac:dyDescent="0.25">
      <c r="A9" s="83" t="s">
        <v>21</v>
      </c>
      <c r="B9" s="84"/>
      <c r="C9" s="84"/>
      <c r="D9" s="84"/>
      <c r="E9" s="84"/>
      <c r="F9" s="84"/>
      <c r="G9" s="3"/>
      <c r="H9" s="2"/>
    </row>
    <row r="10" spans="1:8" ht="33" customHeight="1" x14ac:dyDescent="0.25">
      <c r="A10" s="83" t="s">
        <v>51</v>
      </c>
      <c r="B10" s="83"/>
      <c r="C10" s="83"/>
      <c r="D10" s="83"/>
      <c r="E10" s="83"/>
      <c r="F10" s="83"/>
      <c r="G10" s="3"/>
      <c r="H10" s="2"/>
    </row>
    <row r="11" spans="1:8" ht="33" customHeight="1" x14ac:dyDescent="0.25">
      <c r="A11" s="81" t="s">
        <v>57</v>
      </c>
      <c r="B11" s="81"/>
      <c r="C11" s="81"/>
      <c r="D11" s="81"/>
      <c r="E11" s="81"/>
      <c r="F11" s="81"/>
      <c r="G11" s="3"/>
      <c r="H11" s="2"/>
    </row>
    <row r="12" spans="1:8" ht="21.75" customHeight="1" x14ac:dyDescent="0.25">
      <c r="A12" s="8"/>
      <c r="B12" s="8"/>
      <c r="C12" s="8"/>
      <c r="D12" s="8"/>
      <c r="E12" s="85" t="s">
        <v>36</v>
      </c>
      <c r="F12" s="85"/>
      <c r="G12" s="8"/>
      <c r="H12" s="2"/>
    </row>
    <row r="13" spans="1:8" s="7" customFormat="1" ht="94.5" x14ac:dyDescent="0.25">
      <c r="A13" s="6" t="s">
        <v>6</v>
      </c>
      <c r="B13" s="4" t="s">
        <v>5</v>
      </c>
      <c r="C13" s="6" t="s">
        <v>58</v>
      </c>
      <c r="D13" s="6" t="s">
        <v>59</v>
      </c>
      <c r="E13" s="6" t="s">
        <v>48</v>
      </c>
      <c r="F13" s="6" t="s">
        <v>49</v>
      </c>
      <c r="G13" s="8"/>
      <c r="H13" s="8"/>
    </row>
    <row r="14" spans="1:8" x14ac:dyDescent="0.25">
      <c r="A14" s="5">
        <v>1</v>
      </c>
      <c r="B14" s="5">
        <v>2</v>
      </c>
      <c r="C14" s="5">
        <v>3</v>
      </c>
      <c r="D14" s="5">
        <v>4</v>
      </c>
      <c r="E14" s="5">
        <v>5</v>
      </c>
      <c r="F14" s="5">
        <v>6</v>
      </c>
      <c r="G14" s="2"/>
      <c r="H14" s="2"/>
    </row>
    <row r="15" spans="1:8" ht="25.5" customHeight="1" x14ac:dyDescent="0.25">
      <c r="A15" s="20" t="s">
        <v>0</v>
      </c>
      <c r="B15" s="21" t="s">
        <v>8</v>
      </c>
      <c r="C15" s="22">
        <f>C17</f>
        <v>0</v>
      </c>
      <c r="D15" s="23">
        <f>D17</f>
        <v>0</v>
      </c>
      <c r="E15" s="24"/>
      <c r="F15" s="25"/>
      <c r="G15" s="2"/>
      <c r="H15" s="2"/>
    </row>
    <row r="16" spans="1:8" ht="25.5" customHeight="1" x14ac:dyDescent="0.25">
      <c r="A16" s="20" t="s">
        <v>1</v>
      </c>
      <c r="B16" s="21" t="s">
        <v>9</v>
      </c>
      <c r="C16" s="26"/>
      <c r="D16" s="27"/>
      <c r="E16" s="27"/>
      <c r="F16" s="27"/>
      <c r="G16" s="2"/>
      <c r="H16" s="2"/>
    </row>
    <row r="17" spans="1:12" ht="25.5" customHeight="1" x14ac:dyDescent="0.25">
      <c r="A17" s="28">
        <v>1</v>
      </c>
      <c r="B17" s="29" t="s">
        <v>22</v>
      </c>
      <c r="C17" s="30"/>
      <c r="D17" s="27"/>
      <c r="E17" s="31"/>
      <c r="F17" s="27"/>
      <c r="G17" s="2"/>
      <c r="H17" s="2"/>
    </row>
    <row r="18" spans="1:12" ht="25.5" customHeight="1" x14ac:dyDescent="0.25">
      <c r="A18" s="20" t="s">
        <v>2</v>
      </c>
      <c r="B18" s="21" t="s">
        <v>12</v>
      </c>
      <c r="C18" s="30"/>
      <c r="D18" s="27"/>
      <c r="E18" s="31"/>
      <c r="F18" s="27"/>
      <c r="G18" s="2"/>
      <c r="H18" s="2"/>
    </row>
    <row r="19" spans="1:12" ht="25.5" customHeight="1" x14ac:dyDescent="0.25">
      <c r="A19" s="20" t="s">
        <v>3</v>
      </c>
      <c r="B19" s="21" t="s">
        <v>17</v>
      </c>
      <c r="C19" s="48">
        <v>0</v>
      </c>
      <c r="D19" s="48">
        <v>0</v>
      </c>
      <c r="E19" s="48">
        <v>0</v>
      </c>
      <c r="F19" s="48">
        <v>0</v>
      </c>
      <c r="G19" s="2"/>
      <c r="H19" s="2"/>
    </row>
    <row r="20" spans="1:12" ht="25.5" customHeight="1" x14ac:dyDescent="0.25">
      <c r="A20" s="20" t="s">
        <v>4</v>
      </c>
      <c r="B20" s="21" t="s">
        <v>15</v>
      </c>
      <c r="C20" s="47">
        <f>C21</f>
        <v>7749204656</v>
      </c>
      <c r="D20" s="74">
        <f>D21</f>
        <v>6549911656</v>
      </c>
      <c r="E20" s="48"/>
      <c r="F20" s="48"/>
      <c r="G20" s="2"/>
      <c r="H20" s="2"/>
    </row>
    <row r="21" spans="1:12" ht="25.5" customHeight="1" x14ac:dyDescent="0.25">
      <c r="A21" s="20" t="s">
        <v>1</v>
      </c>
      <c r="B21" s="21" t="s">
        <v>16</v>
      </c>
      <c r="C21" s="55">
        <f>C22+C45</f>
        <v>7749204656</v>
      </c>
      <c r="D21" s="75">
        <f>D22+D45</f>
        <v>6549911656</v>
      </c>
      <c r="E21" s="56">
        <f>D21/C21*100</f>
        <v>84.52366335335563</v>
      </c>
      <c r="F21" s="49"/>
      <c r="G21" s="2"/>
      <c r="H21" s="2"/>
      <c r="I21" s="13"/>
    </row>
    <row r="22" spans="1:12" ht="25.5" customHeight="1" x14ac:dyDescent="0.25">
      <c r="A22" s="28">
        <v>1</v>
      </c>
      <c r="B22" s="29" t="s">
        <v>13</v>
      </c>
      <c r="C22" s="57">
        <f>C23+C32+C43</f>
        <v>6302250000</v>
      </c>
      <c r="D22" s="16">
        <f>D23+D32+D43</f>
        <v>6302250000</v>
      </c>
      <c r="E22" s="58">
        <f>D22/C22*100</f>
        <v>100</v>
      </c>
      <c r="F22" s="48"/>
      <c r="G22" s="2"/>
      <c r="H22" s="2"/>
      <c r="I22" s="76"/>
    </row>
    <row r="23" spans="1:12" ht="25.5" customHeight="1" x14ac:dyDescent="0.25">
      <c r="A23" s="32" t="s">
        <v>10</v>
      </c>
      <c r="B23" s="33" t="s">
        <v>38</v>
      </c>
      <c r="C23" s="59">
        <f>SUM(C24:C31)</f>
        <v>4926250000</v>
      </c>
      <c r="D23" s="60">
        <f>SUM(D24:D31)</f>
        <v>5146693533</v>
      </c>
      <c r="E23" s="58">
        <f t="shared" ref="E23:E30" si="0">D23/C23*100</f>
        <v>104.47487506724183</v>
      </c>
      <c r="F23" s="48"/>
      <c r="G23" s="2"/>
      <c r="H23" s="2"/>
      <c r="I23" s="13"/>
      <c r="L23" s="13"/>
    </row>
    <row r="24" spans="1:12" ht="25.5" customHeight="1" x14ac:dyDescent="0.25">
      <c r="A24" s="34"/>
      <c r="B24" s="35" t="s">
        <v>23</v>
      </c>
      <c r="C24" s="17">
        <v>2640250000</v>
      </c>
      <c r="D24" s="17">
        <v>2646066415</v>
      </c>
      <c r="E24" s="58">
        <f t="shared" si="0"/>
        <v>100.22029788845754</v>
      </c>
      <c r="F24" s="58">
        <f>(D24/'[2]Biểu 3 Q4'!$D$28)*100</f>
        <v>242.29475723529933</v>
      </c>
      <c r="G24" s="2"/>
      <c r="H24" s="2"/>
      <c r="I24" s="14"/>
    </row>
    <row r="25" spans="1:12" ht="33" customHeight="1" x14ac:dyDescent="0.25">
      <c r="A25" s="34"/>
      <c r="B25" s="36" t="s">
        <v>39</v>
      </c>
      <c r="C25" s="17"/>
      <c r="D25" s="17">
        <v>33538400</v>
      </c>
      <c r="E25" s="58"/>
      <c r="F25" s="61">
        <f>D25/'[2]Biểu 3 Q4'!$D$28*100</f>
        <v>3.0710410139347779</v>
      </c>
      <c r="G25" s="2"/>
      <c r="H25" s="2"/>
    </row>
    <row r="26" spans="1:12" ht="25.5" customHeight="1" x14ac:dyDescent="0.25">
      <c r="A26" s="34"/>
      <c r="B26" s="35" t="s">
        <v>24</v>
      </c>
      <c r="C26" s="17">
        <v>1485500000</v>
      </c>
      <c r="D26" s="17">
        <v>1415474638</v>
      </c>
      <c r="E26" s="58">
        <f t="shared" si="0"/>
        <v>95.286074587680915</v>
      </c>
      <c r="F26" s="58">
        <f>(D26/'[2]Biểu 3 Q4'!$D$28)*100</f>
        <v>129.61204671309551</v>
      </c>
      <c r="G26" s="2"/>
      <c r="H26" s="2"/>
    </row>
    <row r="27" spans="1:12" ht="31.15" customHeight="1" x14ac:dyDescent="0.25">
      <c r="A27" s="34"/>
      <c r="B27" s="44" t="s">
        <v>50</v>
      </c>
      <c r="C27" s="17"/>
      <c r="D27" s="17"/>
      <c r="E27" s="58"/>
      <c r="F27" s="58"/>
      <c r="G27" s="2"/>
      <c r="H27" s="2"/>
    </row>
    <row r="28" spans="1:12" ht="25.5" customHeight="1" x14ac:dyDescent="0.25">
      <c r="A28" s="34"/>
      <c r="B28" s="35" t="s">
        <v>25</v>
      </c>
      <c r="C28" s="17">
        <v>20000000</v>
      </c>
      <c r="D28" s="17">
        <v>20520000</v>
      </c>
      <c r="E28" s="58">
        <f t="shared" si="0"/>
        <v>102.60000000000001</v>
      </c>
      <c r="F28" s="58">
        <f>(D28/'[2]Biểu 3 Q4'!$D$28)*100</f>
        <v>1.8789734037980836</v>
      </c>
      <c r="G28" s="2"/>
      <c r="H28" s="2"/>
    </row>
    <row r="29" spans="1:12" ht="25.5" customHeight="1" x14ac:dyDescent="0.25">
      <c r="A29" s="34"/>
      <c r="B29" s="35" t="s">
        <v>26</v>
      </c>
      <c r="C29" s="17">
        <v>20000000</v>
      </c>
      <c r="D29" s="17">
        <v>11996000</v>
      </c>
      <c r="E29" s="58">
        <f t="shared" si="0"/>
        <v>59.98</v>
      </c>
      <c r="F29" s="58">
        <f>(D29/'[2]Biểu 3 Q4'!$D$28)*100</f>
        <v>1.0984485844035969</v>
      </c>
      <c r="G29" s="2"/>
      <c r="H29" s="2"/>
    </row>
    <row r="30" spans="1:12" ht="25.5" customHeight="1" x14ac:dyDescent="0.25">
      <c r="A30" s="34"/>
      <c r="B30" s="35" t="s">
        <v>27</v>
      </c>
      <c r="C30" s="17">
        <v>760500000</v>
      </c>
      <c r="D30" s="17">
        <f>'[1] QT -2023'!$C$26</f>
        <v>738261980</v>
      </c>
      <c r="E30" s="58">
        <f t="shared" si="0"/>
        <v>97.075868507560813</v>
      </c>
      <c r="F30" s="58">
        <f>(D30/'[2]Biểu 3 Q4'!$D$28)*100</f>
        <v>67.60110260503474</v>
      </c>
      <c r="G30" s="2"/>
      <c r="H30" s="2"/>
    </row>
    <row r="31" spans="1:12" ht="25.5" customHeight="1" x14ac:dyDescent="0.25">
      <c r="A31" s="34"/>
      <c r="B31" s="35" t="s">
        <v>28</v>
      </c>
      <c r="C31" s="54"/>
      <c r="D31" s="17">
        <v>280836100</v>
      </c>
      <c r="E31" s="58"/>
      <c r="F31" s="58">
        <f>D31/'[2]Biểu 3 Q4'!$D$34*100</f>
        <v>267.41201675871264</v>
      </c>
      <c r="G31" s="2"/>
      <c r="H31" s="2"/>
    </row>
    <row r="32" spans="1:12" ht="25.5" customHeight="1" x14ac:dyDescent="0.35">
      <c r="A32" s="32" t="s">
        <v>11</v>
      </c>
      <c r="B32" s="33" t="s">
        <v>29</v>
      </c>
      <c r="C32" s="62">
        <f>SUM(C33:C42)</f>
        <v>1256000000</v>
      </c>
      <c r="D32" s="63">
        <f>SUM(D33:D42)</f>
        <v>1054485467</v>
      </c>
      <c r="E32" s="58">
        <f t="shared" ref="E32:E47" si="1">D32/C32*100</f>
        <v>83.955849283439491</v>
      </c>
      <c r="F32" s="48"/>
      <c r="G32" s="2"/>
      <c r="H32" s="2"/>
    </row>
    <row r="33" spans="1:9" ht="25.5" customHeight="1" x14ac:dyDescent="0.25">
      <c r="A33" s="34"/>
      <c r="B33" s="37" t="s">
        <v>40</v>
      </c>
      <c r="C33" s="64">
        <v>50000000</v>
      </c>
      <c r="D33" s="17">
        <v>60164112</v>
      </c>
      <c r="E33" s="58">
        <f t="shared" si="1"/>
        <v>120.32822400000001</v>
      </c>
      <c r="F33" s="58">
        <f>D33/'[2]Biểu 3 Q4'!$D$36*100</f>
        <v>129.63139475032614</v>
      </c>
      <c r="G33" s="2"/>
      <c r="H33" s="2"/>
      <c r="I33" s="43"/>
    </row>
    <row r="34" spans="1:9" ht="25.5" customHeight="1" x14ac:dyDescent="0.25">
      <c r="A34" s="34"/>
      <c r="B34" s="37" t="s">
        <v>41</v>
      </c>
      <c r="C34" s="65">
        <v>80000000</v>
      </c>
      <c r="D34" s="17">
        <v>79833655</v>
      </c>
      <c r="E34" s="58">
        <f t="shared" si="1"/>
        <v>99.792068749999999</v>
      </c>
      <c r="F34" s="58">
        <f>D34/'[2]Biểu 3 Q4'!$D$37*100</f>
        <v>101.0475849935448</v>
      </c>
      <c r="G34" s="2"/>
      <c r="H34" s="2"/>
      <c r="I34" s="43"/>
    </row>
    <row r="35" spans="1:9" ht="25.5" customHeight="1" x14ac:dyDescent="0.25">
      <c r="A35" s="34"/>
      <c r="B35" s="37" t="s">
        <v>42</v>
      </c>
      <c r="C35" s="65">
        <v>30000000</v>
      </c>
      <c r="D35" s="17">
        <v>24573000</v>
      </c>
      <c r="E35" s="58">
        <f t="shared" si="1"/>
        <v>81.910000000000011</v>
      </c>
      <c r="F35" s="58">
        <f>D35/'[2]Biểu 3 Q4'!$D$36*100</f>
        <v>52.945720585051824</v>
      </c>
      <c r="G35" s="2"/>
      <c r="H35" s="2"/>
      <c r="I35" s="43"/>
    </row>
    <row r="36" spans="1:9" ht="25.5" customHeight="1" x14ac:dyDescent="0.25">
      <c r="A36" s="34"/>
      <c r="B36" s="37" t="s">
        <v>43</v>
      </c>
      <c r="C36" s="65">
        <v>20000000</v>
      </c>
      <c r="D36" s="17">
        <v>5180000</v>
      </c>
      <c r="E36" s="58">
        <f t="shared" si="1"/>
        <v>25.900000000000002</v>
      </c>
      <c r="F36" s="58">
        <f>D36/'[2]Biểu 3 Q4'!$D$36*100</f>
        <v>11.16098289303579</v>
      </c>
      <c r="G36" s="2"/>
      <c r="H36" s="2"/>
      <c r="I36" s="43"/>
    </row>
    <row r="37" spans="1:9" ht="25.5" customHeight="1" x14ac:dyDescent="0.25">
      <c r="A37" s="34"/>
      <c r="B37" s="37" t="s">
        <v>44</v>
      </c>
      <c r="C37" s="65">
        <v>30000000</v>
      </c>
      <c r="D37" s="17">
        <f>'[1] QT -2023'!$D$32</f>
        <v>20340000</v>
      </c>
      <c r="E37" s="58">
        <f t="shared" si="1"/>
        <v>67.800000000000011</v>
      </c>
      <c r="F37" s="58">
        <f>D37/'[2]Biểu 3 Q4'!$D$36*100</f>
        <v>43.825172209333587</v>
      </c>
      <c r="G37" s="2"/>
      <c r="H37" s="2"/>
      <c r="I37" s="43"/>
    </row>
    <row r="38" spans="1:9" ht="25.5" customHeight="1" x14ac:dyDescent="0.25">
      <c r="A38" s="34"/>
      <c r="B38" s="37" t="s">
        <v>45</v>
      </c>
      <c r="C38" s="66">
        <v>100000000</v>
      </c>
      <c r="D38" s="67">
        <v>49612200</v>
      </c>
      <c r="E38" s="58">
        <f t="shared" si="1"/>
        <v>49.612200000000001</v>
      </c>
      <c r="F38" s="58">
        <f>D38/'[2]Biểu 3 Q4'!$D$36*100</f>
        <v>106.89592963047687</v>
      </c>
      <c r="G38" s="2"/>
      <c r="H38" s="2"/>
      <c r="I38" s="43"/>
    </row>
    <row r="39" spans="1:9" ht="45.75" customHeight="1" x14ac:dyDescent="0.25">
      <c r="A39" s="34"/>
      <c r="B39" s="36" t="s">
        <v>46</v>
      </c>
      <c r="C39" s="17">
        <v>370000000</v>
      </c>
      <c r="D39" s="17">
        <v>314490000</v>
      </c>
      <c r="E39" s="58">
        <f t="shared" si="1"/>
        <v>84.997297297297294</v>
      </c>
      <c r="F39" s="58">
        <f>D39/'[2]Biểu 3 Q4'!$D$42*100</f>
        <v>226.409280060605</v>
      </c>
      <c r="G39" s="2"/>
      <c r="H39" s="2"/>
      <c r="I39" s="43"/>
    </row>
    <row r="40" spans="1:9" ht="31.5" customHeight="1" x14ac:dyDescent="0.25">
      <c r="A40" s="34"/>
      <c r="B40" s="36" t="s">
        <v>30</v>
      </c>
      <c r="C40" s="17">
        <v>60000000</v>
      </c>
      <c r="D40" s="17">
        <v>43000000</v>
      </c>
      <c r="E40" s="58">
        <f t="shared" si="1"/>
        <v>71.666666666666671</v>
      </c>
      <c r="F40" s="68">
        <f>D40/'[2]Biểu 3 Q4'!$D$46*100</f>
        <v>17.577566120263256</v>
      </c>
      <c r="G40" s="2"/>
      <c r="H40" s="2"/>
      <c r="I40" s="43"/>
    </row>
    <row r="41" spans="1:9" ht="31.15" customHeight="1" x14ac:dyDescent="0.25">
      <c r="A41" s="34"/>
      <c r="B41" s="38" t="s">
        <v>47</v>
      </c>
      <c r="C41" s="17">
        <v>496000000</v>
      </c>
      <c r="D41" s="17">
        <v>457292500</v>
      </c>
      <c r="E41" s="58">
        <f t="shared" si="1"/>
        <v>92.196068548387103</v>
      </c>
      <c r="F41" s="58">
        <f>D41/'[2]Biểu 3 Q4'!$D$43*100</f>
        <v>258.05846336164331</v>
      </c>
      <c r="G41" s="2"/>
      <c r="H41" s="2"/>
      <c r="I41" s="43"/>
    </row>
    <row r="42" spans="1:9" ht="25.5" customHeight="1" x14ac:dyDescent="0.25">
      <c r="A42" s="32"/>
      <c r="B42" s="35" t="s">
        <v>31</v>
      </c>
      <c r="C42" s="46">
        <v>20000000</v>
      </c>
      <c r="D42" s="69"/>
      <c r="E42" s="58"/>
      <c r="F42" s="51">
        <f>D42/'[2]Biểu 3 Q4'!$D$45*100</f>
        <v>0</v>
      </c>
      <c r="G42" s="2"/>
      <c r="H42" s="2"/>
      <c r="I42" s="43"/>
    </row>
    <row r="43" spans="1:9" ht="25.5" customHeight="1" x14ac:dyDescent="0.25">
      <c r="A43" s="42" t="s">
        <v>55</v>
      </c>
      <c r="B43" s="33" t="s">
        <v>32</v>
      </c>
      <c r="C43" s="59">
        <f>C44</f>
        <v>120000000</v>
      </c>
      <c r="D43" s="70">
        <f>D44</f>
        <v>101071000</v>
      </c>
      <c r="E43" s="56">
        <f t="shared" si="1"/>
        <v>84.225833333333327</v>
      </c>
      <c r="F43" s="50"/>
      <c r="G43" s="2"/>
      <c r="H43" s="2"/>
      <c r="I43" s="43"/>
    </row>
    <row r="44" spans="1:9" ht="25.5" customHeight="1" x14ac:dyDescent="0.25">
      <c r="A44" s="39"/>
      <c r="B44" s="35" t="s">
        <v>33</v>
      </c>
      <c r="C44" s="18">
        <v>120000000</v>
      </c>
      <c r="D44" s="19">
        <v>101071000</v>
      </c>
      <c r="E44" s="58">
        <f t="shared" si="1"/>
        <v>84.225833333333327</v>
      </c>
      <c r="F44" s="58">
        <f>D44/'[2]Biểu 3 Q4'!$D$48*100</f>
        <v>963.49857006673028</v>
      </c>
      <c r="G44" s="2"/>
      <c r="H44" s="2"/>
      <c r="I44" s="43"/>
    </row>
    <row r="45" spans="1:9" s="12" customFormat="1" ht="25.5" customHeight="1" x14ac:dyDescent="0.35">
      <c r="A45" s="20">
        <v>2</v>
      </c>
      <c r="B45" s="21" t="s">
        <v>14</v>
      </c>
      <c r="C45" s="73">
        <f>SUM(C46:C52)</f>
        <v>1446954656</v>
      </c>
      <c r="D45" s="73">
        <f>SUM(D46:D52)</f>
        <v>247661656</v>
      </c>
      <c r="E45" s="71">
        <f t="shared" si="1"/>
        <v>17.116061997729943</v>
      </c>
      <c r="F45" s="53"/>
      <c r="G45" s="10"/>
      <c r="H45" s="11"/>
      <c r="I45" s="43"/>
    </row>
    <row r="46" spans="1:9" s="12" customFormat="1" ht="25.5" customHeight="1" x14ac:dyDescent="0.25">
      <c r="A46" s="20"/>
      <c r="B46" s="40" t="s">
        <v>52</v>
      </c>
      <c r="C46" s="72">
        <v>45230900</v>
      </c>
      <c r="D46" s="54">
        <f>C46</f>
        <v>45230900</v>
      </c>
      <c r="E46" s="71"/>
      <c r="F46" s="53"/>
      <c r="G46" s="10"/>
      <c r="H46" s="11"/>
      <c r="I46" s="15"/>
    </row>
    <row r="47" spans="1:9" ht="40.5" customHeight="1" x14ac:dyDescent="0.25">
      <c r="A47" s="34"/>
      <c r="B47" s="41" t="s">
        <v>50</v>
      </c>
      <c r="C47" s="72">
        <v>10800000</v>
      </c>
      <c r="D47" s="54">
        <f>C47</f>
        <v>10800000</v>
      </c>
      <c r="E47" s="58">
        <f t="shared" si="1"/>
        <v>100</v>
      </c>
      <c r="F47" s="52">
        <f>D47/'[2]Biểu 3 Q4'!$D$50*100</f>
        <v>77.604046907335018</v>
      </c>
      <c r="G47" s="2"/>
      <c r="H47" s="2"/>
      <c r="I47" s="13"/>
    </row>
    <row r="48" spans="1:9" ht="40.5" customHeight="1" x14ac:dyDescent="0.25">
      <c r="A48" s="34"/>
      <c r="B48" s="41" t="s">
        <v>61</v>
      </c>
      <c r="C48" s="72">
        <v>63225000</v>
      </c>
      <c r="D48" s="54">
        <f>C48</f>
        <v>63225000</v>
      </c>
      <c r="E48" s="58"/>
      <c r="F48" s="52"/>
      <c r="G48" s="2"/>
      <c r="H48" s="2"/>
      <c r="I48" s="13"/>
    </row>
    <row r="49" spans="1:9" ht="40.5" customHeight="1" x14ac:dyDescent="0.25">
      <c r="A49" s="34"/>
      <c r="B49" s="41" t="s">
        <v>62</v>
      </c>
      <c r="C49" s="72">
        <v>58569000</v>
      </c>
      <c r="D49" s="54">
        <f>C49</f>
        <v>58569000</v>
      </c>
      <c r="E49" s="58"/>
      <c r="F49" s="52"/>
      <c r="G49" s="2"/>
      <c r="H49" s="2"/>
      <c r="I49" s="13"/>
    </row>
    <row r="50" spans="1:9" ht="31.9" customHeight="1" x14ac:dyDescent="0.25">
      <c r="A50" s="34"/>
      <c r="B50" s="29" t="s">
        <v>46</v>
      </c>
      <c r="C50" s="72"/>
      <c r="D50" s="54"/>
      <c r="E50" s="58"/>
      <c r="F50" s="52">
        <f>D50/'[2]Biểu 3 Q4'!$D$52*100</f>
        <v>0</v>
      </c>
      <c r="G50" s="2"/>
      <c r="H50" s="2"/>
      <c r="I50" s="13"/>
    </row>
    <row r="51" spans="1:9" ht="25.9" customHeight="1" x14ac:dyDescent="0.25">
      <c r="A51" s="34"/>
      <c r="B51" s="29" t="s">
        <v>60</v>
      </c>
      <c r="C51" s="72">
        <v>1193093000</v>
      </c>
      <c r="D51" s="54">
        <v>0</v>
      </c>
      <c r="E51" s="58"/>
      <c r="F51" s="52"/>
      <c r="G51" s="2"/>
      <c r="H51" s="2"/>
      <c r="I51" s="13"/>
    </row>
    <row r="52" spans="1:9" ht="25.5" customHeight="1" x14ac:dyDescent="0.25">
      <c r="A52" s="39"/>
      <c r="B52" s="35" t="s">
        <v>33</v>
      </c>
      <c r="C52" s="72">
        <v>76036756</v>
      </c>
      <c r="D52" s="54">
        <v>69836756</v>
      </c>
      <c r="E52" s="58"/>
      <c r="F52" s="48"/>
      <c r="G52" s="2"/>
      <c r="H52" s="2"/>
    </row>
    <row r="53" spans="1:9" x14ac:dyDescent="0.25">
      <c r="D53" s="86"/>
      <c r="E53" s="86"/>
      <c r="F53" s="86"/>
    </row>
    <row r="54" spans="1:9" x14ac:dyDescent="0.25">
      <c r="D54" s="87" t="s">
        <v>34</v>
      </c>
      <c r="E54" s="87"/>
      <c r="F54" s="87"/>
    </row>
    <row r="55" spans="1:9" x14ac:dyDescent="0.25">
      <c r="D55" s="86"/>
      <c r="E55" s="86"/>
      <c r="F55" s="86"/>
    </row>
    <row r="56" spans="1:9" x14ac:dyDescent="0.25">
      <c r="D56" s="87"/>
      <c r="E56" s="87"/>
      <c r="F56" s="87"/>
    </row>
    <row r="57" spans="1:9" ht="18.75" x14ac:dyDescent="0.3">
      <c r="D57" s="45"/>
      <c r="E57" s="45"/>
      <c r="F57" s="45"/>
    </row>
    <row r="58" spans="1:9" ht="18.75" x14ac:dyDescent="0.3">
      <c r="D58" s="45"/>
      <c r="E58" s="45"/>
      <c r="F58" s="45"/>
    </row>
    <row r="59" spans="1:9" ht="18.75" x14ac:dyDescent="0.3">
      <c r="D59" s="77" t="s">
        <v>54</v>
      </c>
      <c r="E59" s="77"/>
      <c r="F59" s="77"/>
    </row>
  </sheetData>
  <mergeCells count="19">
    <mergeCell ref="C4:F4"/>
    <mergeCell ref="E1:F1"/>
    <mergeCell ref="A2:B2"/>
    <mergeCell ref="C2:F2"/>
    <mergeCell ref="A3:B3"/>
    <mergeCell ref="C3:F3"/>
    <mergeCell ref="D59:F59"/>
    <mergeCell ref="C5:F5"/>
    <mergeCell ref="A6:F6"/>
    <mergeCell ref="A7:F7"/>
    <mergeCell ref="A8:F8"/>
    <mergeCell ref="A9:F9"/>
    <mergeCell ref="A11:F11"/>
    <mergeCell ref="E12:F12"/>
    <mergeCell ref="D53:F53"/>
    <mergeCell ref="D54:F54"/>
    <mergeCell ref="D55:F55"/>
    <mergeCell ref="D56:F56"/>
    <mergeCell ref="A10:F10"/>
  </mergeCells>
  <pageMargins left="0.31496062992125984" right="0" top="0.31496062992125984" bottom="0.19685039370078741" header="0.31496062992125984" footer="0.19685039370078741"/>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3 Q4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2024-02-27T08:27:21Z</cp:lastPrinted>
  <dcterms:created xsi:type="dcterms:W3CDTF">2016-10-14T10:52:32Z</dcterms:created>
  <dcterms:modified xsi:type="dcterms:W3CDTF">2024-02-27T08:27:54Z</dcterms:modified>
</cp:coreProperties>
</file>