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60" windowHeight="7680" firstSheet="1" activeTab="1"/>
  </bookViews>
  <sheets>
    <sheet name="Bieu 2 đầu năm" sheetId="2" r:id="rId1"/>
    <sheet name="B2 Đ1" sheetId="26" r:id="rId2"/>
    <sheet name="Biểu 3 Q1" sheetId="20" r:id="rId3"/>
    <sheet name="Bieu 3 Q2" sheetId="23" r:id="rId4"/>
    <sheet name="Bieu 3 Q3" sheetId="24" r:id="rId5"/>
    <sheet name="Bieu 3 Q4" sheetId="25" r:id="rId6"/>
    <sheet name="Bieu 4 " sheetId="22" r:id="rId7"/>
  </sheets>
  <externalReferences>
    <externalReference r:id="rId8"/>
  </externalReferences>
  <definedNames>
    <definedName name="_xlnm.Print_Titles" localSheetId="1">'B2 Đ1'!#REF!</definedName>
    <definedName name="_xlnm.Print_Titles" localSheetId="0">'Bieu 2 đầu năm'!$8:$8</definedName>
    <definedName name="_xlnm.Print_Titles" localSheetId="2">'Biểu 3 Q1'!#REF!</definedName>
    <definedName name="_xlnm.Print_Titles" localSheetId="3">'Bieu 3 Q2'!#REF!</definedName>
    <definedName name="_xlnm.Print_Titles" localSheetId="4">'Bieu 3 Q3'!#REF!</definedName>
    <definedName name="_xlnm.Print_Titles" localSheetId="5">'Bieu 3 Q4'!#REF!</definedName>
    <definedName name="_xlnm.Print_Titles" localSheetId="6">'Bieu 4 '!$9:$9</definedName>
  </definedNames>
  <calcPr calcId="144525"/>
</workbook>
</file>

<file path=xl/calcChain.xml><?xml version="1.0" encoding="utf-8"?>
<calcChain xmlns="http://schemas.openxmlformats.org/spreadsheetml/2006/main">
  <c r="C29" i="22" l="1"/>
  <c r="E29" i="22" s="1"/>
  <c r="C28" i="22"/>
  <c r="C27" i="22"/>
  <c r="C26" i="22"/>
  <c r="C25" i="22"/>
  <c r="C24" i="22"/>
  <c r="C23" i="22"/>
  <c r="C22" i="22"/>
  <c r="C20" i="22"/>
  <c r="E20" i="22" s="1"/>
  <c r="C19" i="22"/>
  <c r="C18" i="22"/>
  <c r="C17" i="22"/>
  <c r="C16" i="22"/>
  <c r="C15" i="22"/>
  <c r="C14" i="22"/>
  <c r="C13" i="22"/>
  <c r="C58" i="22"/>
  <c r="E58" i="22" s="1"/>
  <c r="D57" i="22"/>
  <c r="C57" i="22" s="1"/>
  <c r="D54" i="22"/>
  <c r="C54" i="22" s="1"/>
  <c r="D51" i="22"/>
  <c r="C51" i="22" s="1"/>
  <c r="D49" i="22"/>
  <c r="C49" i="22" s="1"/>
  <c r="D48" i="22"/>
  <c r="C48" i="22" s="1"/>
  <c r="D47" i="22"/>
  <c r="C47" i="22" s="1"/>
  <c r="D45" i="22"/>
  <c r="C45" i="22" s="1"/>
  <c r="D46" i="22"/>
  <c r="C46" i="22" s="1"/>
  <c r="D44" i="22"/>
  <c r="C44" i="22" s="1"/>
  <c r="D43" i="22"/>
  <c r="C43" i="22" s="1"/>
  <c r="D42" i="22"/>
  <c r="C42" i="22" s="1"/>
  <c r="D41" i="22"/>
  <c r="C41" i="22" s="1"/>
  <c r="D39" i="22"/>
  <c r="C39" i="22" s="1"/>
  <c r="D38" i="22"/>
  <c r="C38" i="22" s="1"/>
  <c r="D37" i="22"/>
  <c r="C37" i="22" s="1"/>
  <c r="D36" i="22"/>
  <c r="C36" i="22" s="1"/>
  <c r="D35" i="22"/>
  <c r="C35" i="22" s="1"/>
  <c r="D34" i="22"/>
  <c r="C34" i="22" s="1"/>
  <c r="D33" i="22"/>
  <c r="C33" i="22" s="1"/>
  <c r="C45" i="25"/>
  <c r="D46" i="25"/>
  <c r="C46" i="25" s="1"/>
  <c r="D45" i="25"/>
  <c r="D44" i="25" s="1"/>
  <c r="D43" i="25"/>
  <c r="D42" i="25" s="1"/>
  <c r="D41" i="25"/>
  <c r="E41" i="25" s="1"/>
  <c r="D40" i="25"/>
  <c r="F40" i="25" s="1"/>
  <c r="D39" i="25"/>
  <c r="E39" i="25" s="1"/>
  <c r="D38" i="25"/>
  <c r="E38" i="25" s="1"/>
  <c r="D37" i="25"/>
  <c r="E37" i="25" s="1"/>
  <c r="D36" i="25"/>
  <c r="E36" i="25" s="1"/>
  <c r="D35" i="25"/>
  <c r="F35" i="25" s="1"/>
  <c r="D34" i="25"/>
  <c r="F34" i="25" s="1"/>
  <c r="D33" i="25"/>
  <c r="F33" i="25" s="1"/>
  <c r="D32" i="25"/>
  <c r="F32" i="25" s="1"/>
  <c r="D30" i="25"/>
  <c r="F30" i="25" s="1"/>
  <c r="D29" i="25"/>
  <c r="F29" i="25" s="1"/>
  <c r="D28" i="25"/>
  <c r="E28" i="25" s="1"/>
  <c r="D27" i="25"/>
  <c r="E27" i="25" s="1"/>
  <c r="D26" i="25"/>
  <c r="F26" i="25" s="1"/>
  <c r="D25" i="25"/>
  <c r="F25" i="25" s="1"/>
  <c r="D24" i="25"/>
  <c r="E24" i="25" s="1"/>
  <c r="C42" i="25"/>
  <c r="C31" i="25"/>
  <c r="C23" i="25"/>
  <c r="E34" i="25"/>
  <c r="D15" i="25"/>
  <c r="C15" i="25"/>
  <c r="C42" i="24"/>
  <c r="C31" i="24"/>
  <c r="C23" i="24"/>
  <c r="C22" i="20"/>
  <c r="C41" i="20"/>
  <c r="F43" i="24"/>
  <c r="E43" i="24"/>
  <c r="D42" i="24"/>
  <c r="F41" i="24"/>
  <c r="E41" i="24"/>
  <c r="F40" i="24"/>
  <c r="E40" i="24"/>
  <c r="F39" i="24"/>
  <c r="E39" i="24"/>
  <c r="F38" i="24"/>
  <c r="E38" i="24"/>
  <c r="F37" i="24"/>
  <c r="E37" i="24"/>
  <c r="F36" i="24"/>
  <c r="E36" i="24"/>
  <c r="F35" i="24"/>
  <c r="E35" i="24"/>
  <c r="F34" i="24"/>
  <c r="E34" i="24"/>
  <c r="F33" i="24"/>
  <c r="E33" i="24"/>
  <c r="F32" i="24"/>
  <c r="E32" i="24"/>
  <c r="D31" i="24"/>
  <c r="E31" i="24" s="1"/>
  <c r="F30" i="24"/>
  <c r="F29" i="24"/>
  <c r="E29" i="24"/>
  <c r="F28" i="24"/>
  <c r="E28" i="24"/>
  <c r="F27" i="24"/>
  <c r="E27" i="24"/>
  <c r="F26" i="24"/>
  <c r="E26" i="24"/>
  <c r="F25" i="24"/>
  <c r="E25" i="24"/>
  <c r="F24" i="24"/>
  <c r="E24" i="24"/>
  <c r="D23" i="24"/>
  <c r="D15" i="24"/>
  <c r="C15" i="24"/>
  <c r="F44" i="23"/>
  <c r="D43" i="23"/>
  <c r="C43" i="23"/>
  <c r="F41" i="23"/>
  <c r="F40" i="23"/>
  <c r="E40" i="23"/>
  <c r="F39" i="23"/>
  <c r="E39" i="23"/>
  <c r="F38" i="23"/>
  <c r="E38" i="23"/>
  <c r="F37" i="23"/>
  <c r="E37" i="23"/>
  <c r="F36" i="23"/>
  <c r="E36" i="23"/>
  <c r="F35" i="23"/>
  <c r="E35" i="23"/>
  <c r="F34" i="23"/>
  <c r="E34" i="23"/>
  <c r="F33" i="23"/>
  <c r="E33" i="23"/>
  <c r="F32" i="23"/>
  <c r="E32" i="23"/>
  <c r="D31" i="23"/>
  <c r="C31" i="23"/>
  <c r="F30" i="23"/>
  <c r="F29" i="23"/>
  <c r="E29" i="23"/>
  <c r="F28" i="23"/>
  <c r="E28" i="23"/>
  <c r="F27" i="23"/>
  <c r="E27" i="23"/>
  <c r="F26" i="23"/>
  <c r="E26" i="23"/>
  <c r="F25" i="23"/>
  <c r="F24" i="23"/>
  <c r="E24" i="23"/>
  <c r="D23" i="23"/>
  <c r="C23" i="23"/>
  <c r="D15" i="23"/>
  <c r="C15" i="23"/>
  <c r="D41" i="20"/>
  <c r="F44" i="20"/>
  <c r="F43" i="20"/>
  <c r="F42" i="20"/>
  <c r="E42" i="20"/>
  <c r="F40" i="20"/>
  <c r="E40" i="20"/>
  <c r="F39" i="20"/>
  <c r="E39" i="20"/>
  <c r="F38" i="20"/>
  <c r="E38" i="20"/>
  <c r="F37" i="20"/>
  <c r="E37" i="20"/>
  <c r="F36" i="20"/>
  <c r="E36" i="20"/>
  <c r="F35" i="20"/>
  <c r="E35" i="20"/>
  <c r="F34" i="20"/>
  <c r="E34" i="20"/>
  <c r="F33" i="20"/>
  <c r="E33" i="20"/>
  <c r="F32" i="20"/>
  <c r="E32" i="20"/>
  <c r="F31" i="20"/>
  <c r="E31" i="20"/>
  <c r="AS30" i="20"/>
  <c r="D30" i="20"/>
  <c r="C30" i="20"/>
  <c r="F29" i="20"/>
  <c r="F28" i="20"/>
  <c r="E28" i="20"/>
  <c r="F27" i="20"/>
  <c r="E27" i="20"/>
  <c r="F26" i="20"/>
  <c r="E26" i="20"/>
  <c r="F25" i="20"/>
  <c r="E25" i="20"/>
  <c r="F24" i="20"/>
  <c r="E24" i="20"/>
  <c r="F23" i="20"/>
  <c r="E23" i="20"/>
  <c r="D22" i="20"/>
  <c r="D196" i="25"/>
  <c r="D188" i="25"/>
  <c r="D209" i="25"/>
  <c r="D207" i="25"/>
  <c r="C209" i="25"/>
  <c r="C196" i="25"/>
  <c r="C188" i="25"/>
  <c r="D21" i="20" l="1"/>
  <c r="C22" i="24"/>
  <c r="C21" i="24" s="1"/>
  <c r="C44" i="25"/>
  <c r="E42" i="24"/>
  <c r="E41" i="20"/>
  <c r="E32" i="25"/>
  <c r="F46" i="25"/>
  <c r="E46" i="25"/>
  <c r="E29" i="25"/>
  <c r="E40" i="25"/>
  <c r="E25" i="25"/>
  <c r="F39" i="25"/>
  <c r="E33" i="25"/>
  <c r="F41" i="25"/>
  <c r="F28" i="25"/>
  <c r="E26" i="25"/>
  <c r="F38" i="25"/>
  <c r="F43" i="25"/>
  <c r="E43" i="25"/>
  <c r="F37" i="25"/>
  <c r="F36" i="25"/>
  <c r="E35" i="25"/>
  <c r="D31" i="25"/>
  <c r="E31" i="25" s="1"/>
  <c r="F27" i="25"/>
  <c r="D23" i="25"/>
  <c r="E23" i="25" s="1"/>
  <c r="F24" i="25"/>
  <c r="D187" i="25"/>
  <c r="D186" i="25" s="1"/>
  <c r="D185" i="25" s="1"/>
  <c r="C22" i="25"/>
  <c r="C21" i="25" s="1"/>
  <c r="C187" i="25"/>
  <c r="C186" i="25" s="1"/>
  <c r="C185" i="25" s="1"/>
  <c r="E42" i="25"/>
  <c r="E23" i="24"/>
  <c r="E31" i="23"/>
  <c r="C22" i="23"/>
  <c r="C21" i="23" s="1"/>
  <c r="E22" i="20"/>
  <c r="C21" i="20"/>
  <c r="C20" i="20" s="1"/>
  <c r="E30" i="20"/>
  <c r="F31" i="24"/>
  <c r="D22" i="24"/>
  <c r="D21" i="24" s="1"/>
  <c r="E21" i="24" s="1"/>
  <c r="F23" i="24"/>
  <c r="D22" i="23"/>
  <c r="E22" i="23" s="1"/>
  <c r="D20" i="20"/>
  <c r="E20" i="20" s="1"/>
  <c r="C20" i="25" l="1"/>
  <c r="D22" i="25"/>
  <c r="E22" i="24"/>
  <c r="D21" i="23"/>
  <c r="E21" i="23" s="1"/>
  <c r="E21" i="20"/>
  <c r="D21" i="25" l="1"/>
  <c r="AM20" i="25" s="1"/>
  <c r="E22" i="25"/>
  <c r="D20" i="25"/>
  <c r="E21" i="25" l="1"/>
  <c r="F212" i="25" l="1"/>
  <c r="F211" i="25"/>
  <c r="F208" i="25"/>
  <c r="F206" i="25"/>
  <c r="F205" i="25"/>
  <c r="F204" i="25"/>
  <c r="F198" i="25"/>
  <c r="F203" i="25"/>
  <c r="F199" i="25"/>
  <c r="F200" i="25"/>
  <c r="F201" i="25"/>
  <c r="F202" i="25"/>
  <c r="F197" i="25"/>
  <c r="F190" i="25"/>
  <c r="F195" i="25"/>
  <c r="F191" i="25"/>
  <c r="F192" i="25"/>
  <c r="F193" i="25"/>
  <c r="F194" i="25"/>
  <c r="F189" i="25"/>
  <c r="E19" i="22" l="1"/>
  <c r="E22" i="22"/>
  <c r="E24" i="22"/>
  <c r="E25" i="22"/>
  <c r="E26" i="22"/>
  <c r="E27" i="22"/>
  <c r="E28" i="22"/>
  <c r="E33" i="22"/>
  <c r="E34" i="22"/>
  <c r="E35" i="22"/>
  <c r="E36" i="22"/>
  <c r="E37" i="22"/>
  <c r="E38" i="22"/>
  <c r="E39" i="22"/>
  <c r="E41" i="22"/>
  <c r="E42" i="22"/>
  <c r="E43" i="22"/>
  <c r="E44" i="22"/>
  <c r="E45" i="22"/>
  <c r="E46" i="22"/>
  <c r="E47" i="22"/>
  <c r="E48" i="22"/>
  <c r="E49" i="22"/>
  <c r="E52" i="22"/>
  <c r="E54" i="22"/>
  <c r="E57" i="22"/>
  <c r="E60" i="22"/>
  <c r="E61" i="22"/>
  <c r="E62" i="22"/>
  <c r="E64" i="22"/>
  <c r="E213" i="25"/>
  <c r="E212" i="25"/>
  <c r="E211" i="25"/>
  <c r="E208" i="25"/>
  <c r="E206" i="25"/>
  <c r="E205" i="25"/>
  <c r="E204" i="25"/>
  <c r="E203" i="25"/>
  <c r="E202" i="25"/>
  <c r="E201" i="25"/>
  <c r="E200" i="25"/>
  <c r="E199" i="25"/>
  <c r="E198" i="25"/>
  <c r="E197" i="25"/>
  <c r="E194" i="25"/>
  <c r="E193" i="25"/>
  <c r="E192" i="25"/>
  <c r="E191" i="25"/>
  <c r="E190" i="25"/>
  <c r="E189" i="25"/>
  <c r="C24" i="26"/>
  <c r="E207" i="25" l="1"/>
  <c r="E196" i="25"/>
  <c r="E188" i="25"/>
  <c r="D180" i="25"/>
  <c r="C180" i="25"/>
  <c r="E186" i="25" l="1"/>
  <c r="E209" i="25"/>
  <c r="E187" i="25"/>
  <c r="C31" i="2"/>
  <c r="C23" i="2" s="1"/>
  <c r="E17" i="22" l="1"/>
  <c r="E14" i="22"/>
  <c r="C21" i="22"/>
  <c r="D56" i="22"/>
  <c r="C56" i="22"/>
  <c r="D53" i="22"/>
  <c r="C53" i="22" s="1"/>
  <c r="D40" i="22"/>
  <c r="C40" i="22"/>
  <c r="D32" i="22"/>
  <c r="C32" i="22"/>
  <c r="E15" i="22" l="1"/>
  <c r="E18" i="22"/>
  <c r="E56" i="22"/>
  <c r="C12" i="22"/>
  <c r="C11" i="22" s="1"/>
  <c r="E32" i="22"/>
  <c r="E16" i="22"/>
  <c r="E63" i="22"/>
  <c r="D50" i="22"/>
  <c r="E51" i="22"/>
  <c r="E40" i="22"/>
  <c r="E53" i="22"/>
  <c r="E59" i="22"/>
  <c r="D21" i="22"/>
  <c r="E21" i="22" s="1"/>
  <c r="E23" i="22"/>
  <c r="D12" i="22"/>
  <c r="E13" i="22"/>
  <c r="C55" i="22"/>
  <c r="D55" i="22"/>
  <c r="E50" i="22" l="1"/>
  <c r="C50" i="22"/>
  <c r="C31" i="22" s="1"/>
  <c r="C30" i="22" s="1"/>
  <c r="D31" i="22"/>
  <c r="E55" i="22"/>
  <c r="D11" i="22"/>
  <c r="E11" i="22" s="1"/>
  <c r="E12" i="22"/>
  <c r="E44" i="25"/>
  <c r="E31" i="22" l="1"/>
  <c r="D30" i="22"/>
  <c r="E30" i="22" s="1"/>
</calcChain>
</file>

<file path=xl/comments1.xml><?xml version="1.0" encoding="utf-8"?>
<comments xmlns="http://schemas.openxmlformats.org/spreadsheetml/2006/main">
  <authors>
    <author>Mr:Le Minh Khai</author>
  </authors>
  <commentList>
    <comment ref="B24" authorId="0">
      <text>
        <r>
          <rPr>
            <b/>
            <sz val="8"/>
            <color indexed="81"/>
            <rFont val="Tahoma"/>
            <family val="2"/>
          </rPr>
          <t>Mr:Le Minh Khai:</t>
        </r>
        <r>
          <rPr>
            <sz val="8"/>
            <color indexed="81"/>
            <rFont val="Tahoma"/>
            <family val="2"/>
          </rPr>
          <t xml:space="preserve">
</t>
        </r>
      </text>
    </comment>
  </commentList>
</comments>
</file>

<file path=xl/comments2.xml><?xml version="1.0" encoding="utf-8"?>
<comments xmlns="http://schemas.openxmlformats.org/spreadsheetml/2006/main">
  <authors>
    <author>Mr:Le Minh Khai</author>
  </authors>
  <commentList>
    <comment ref="B25" authorId="0">
      <text>
        <r>
          <rPr>
            <b/>
            <sz val="8"/>
            <color indexed="81"/>
            <rFont val="Tahoma"/>
            <family val="2"/>
          </rPr>
          <t>Mr:Le Minh Khai:</t>
        </r>
        <r>
          <rPr>
            <sz val="8"/>
            <color indexed="81"/>
            <rFont val="Tahoma"/>
            <family val="2"/>
          </rPr>
          <t xml:space="preserve">
</t>
        </r>
      </text>
    </comment>
  </commentList>
</comments>
</file>

<file path=xl/comments3.xml><?xml version="1.0" encoding="utf-8"?>
<comments xmlns="http://schemas.openxmlformats.org/spreadsheetml/2006/main">
  <authors>
    <author>Mr:Le Minh Khai</author>
  </authors>
  <commentList>
    <comment ref="B25" authorId="0">
      <text>
        <r>
          <rPr>
            <b/>
            <sz val="8"/>
            <color indexed="81"/>
            <rFont val="Tahoma"/>
            <family val="2"/>
          </rPr>
          <t>Mr:Le Minh Khai:</t>
        </r>
        <r>
          <rPr>
            <sz val="8"/>
            <color indexed="81"/>
            <rFont val="Tahoma"/>
            <family val="2"/>
          </rPr>
          <t xml:space="preserve">
</t>
        </r>
      </text>
    </comment>
  </commentList>
</comments>
</file>

<file path=xl/comments4.xml><?xml version="1.0" encoding="utf-8"?>
<comments xmlns="http://schemas.openxmlformats.org/spreadsheetml/2006/main">
  <authors>
    <author>Mr:Le Minh Khai</author>
  </authors>
  <commentList>
    <comment ref="B25" authorId="0">
      <text>
        <r>
          <rPr>
            <b/>
            <sz val="8"/>
            <color indexed="81"/>
            <rFont val="Tahoma"/>
            <family val="2"/>
          </rPr>
          <t>Mr:Le Minh Khai:</t>
        </r>
        <r>
          <rPr>
            <sz val="8"/>
            <color indexed="81"/>
            <rFont val="Tahoma"/>
            <family val="2"/>
          </rPr>
          <t xml:space="preserve">
</t>
        </r>
      </text>
    </comment>
    <comment ref="B190" authorId="0">
      <text>
        <r>
          <rPr>
            <b/>
            <sz val="8"/>
            <color indexed="81"/>
            <rFont val="Tahoma"/>
            <family val="2"/>
          </rPr>
          <t>Mr:Le Minh Khai:</t>
        </r>
        <r>
          <rPr>
            <sz val="8"/>
            <color indexed="81"/>
            <rFont val="Tahoma"/>
            <family val="2"/>
          </rPr>
          <t xml:space="preserve">
</t>
        </r>
      </text>
    </comment>
  </commentList>
</comments>
</file>

<file path=xl/sharedStrings.xml><?xml version="1.0" encoding="utf-8"?>
<sst xmlns="http://schemas.openxmlformats.org/spreadsheetml/2006/main" count="700" uniqueCount="248">
  <si>
    <t>A</t>
  </si>
  <si>
    <t>I</t>
  </si>
  <si>
    <t>II</t>
  </si>
  <si>
    <t>III</t>
  </si>
  <si>
    <t>B</t>
  </si>
  <si>
    <t>Nội dung</t>
  </si>
  <si>
    <t xml:space="preserve">Số 
TT </t>
  </si>
  <si>
    <t>Chi quản lý hành chính</t>
  </si>
  <si>
    <t>Dự toán được giao</t>
  </si>
  <si>
    <t>Quyết toán chi ngân sách nhà nước</t>
  </si>
  <si>
    <t>Số 
TT</t>
  </si>
  <si>
    <t>(Dùng cho đơn vị sử dụng ngân sách)</t>
  </si>
  <si>
    <t>Tổng số thu, chi, nộp ngân sách phí, lệ phí</t>
  </si>
  <si>
    <t xml:space="preserve"> Số thu phí, lệ phí</t>
  </si>
  <si>
    <t>1.1</t>
  </si>
  <si>
    <t>Lệ phí</t>
  </si>
  <si>
    <t>1.2</t>
  </si>
  <si>
    <t>Phí</t>
  </si>
  <si>
    <t>Chi từ nguồn thu phí được để lại</t>
  </si>
  <si>
    <t>2.1</t>
  </si>
  <si>
    <t>a</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</si>
  <si>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</si>
  <si>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</si>
  <si>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</si>
  <si>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</si>
  <si>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</si>
  <si>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</si>
  <si>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</si>
  <si>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</si>
  <si>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</si>
  <si>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2.3</t>
  </si>
  <si>
    <t>Tổng số liệu báo cáo
 quyết toán</t>
  </si>
  <si>
    <t>Tổng số liệu quyết toán
 được duyệt</t>
  </si>
  <si>
    <t>Nguồn ngân sách trong nước</t>
  </si>
  <si>
    <t>Chênh lệch</t>
  </si>
  <si>
    <t xml:space="preserve"> Số phí, lệ phí nộp ngân sách nhà nước</t>
  </si>
  <si>
    <t>5=4-3</t>
  </si>
  <si>
    <r>
      <t>Số quyết toán được duyệt chi tiết từng đơn vị trực thuộc</t>
    </r>
    <r>
      <rPr>
        <sz val="9"/>
        <rFont val="Times New Roman"/>
        <family val="1"/>
      </rPr>
      <t xml:space="preserve"> (nếu có đơn vị trực thuộc)</t>
    </r>
  </si>
  <si>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</si>
  <si>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</si>
  <si>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</si>
  <si>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</si>
  <si>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</si>
  <si>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</si>
  <si>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Học phí</t>
  </si>
  <si>
    <t>Quyết toán thu</t>
  </si>
  <si>
    <t>Tổng số thu</t>
  </si>
  <si>
    <t>Tiền chăm sóc sức khỏe ban đầu</t>
  </si>
  <si>
    <t>Tiền trông xe đạp-xe điện</t>
  </si>
  <si>
    <t>Tiền học Tiếng Anh NN</t>
  </si>
  <si>
    <t>Tiền nước uống</t>
  </si>
  <si>
    <t>Tiền học kỹ năng sống</t>
  </si>
  <si>
    <t>Chi từ nguồn thu được để lại</t>
  </si>
  <si>
    <t>Chi thường xuyên</t>
  </si>
  <si>
    <t>Chi thanh toán cá nhân</t>
  </si>
  <si>
    <t>Mục 6000: Tiền lương</t>
  </si>
  <si>
    <t>Mục 6050: Tiền công trả cho lao động thường xuyên theo hợp đồng</t>
  </si>
  <si>
    <t>Mục 6100: Phụ cấp lương</t>
  </si>
  <si>
    <t>Mục 6200: Tiền thưởng</t>
  </si>
  <si>
    <t>Mục 6250: Phúc lợi tập thể</t>
  </si>
  <si>
    <t>Mục 6300: Các khoản đóng góp</t>
  </si>
  <si>
    <t>Mục 6400: Các khoản thanh toán khác cho cá nhân</t>
  </si>
  <si>
    <t>Chi nghiệp vụ chuyên môn</t>
  </si>
  <si>
    <t>Mục 6500: Thanh toán dịch vụ công cộng</t>
  </si>
  <si>
    <t>Mục 6550: Vật tư văn phòng</t>
  </si>
  <si>
    <t>Mục 6600: Thông tin, tuyên truyền, liên lạc</t>
  </si>
  <si>
    <t>Mục 6650: Hội nghị</t>
  </si>
  <si>
    <t>Mục 6700: Công tác phí</t>
  </si>
  <si>
    <t>Mục 6750: Chi phí thuê mướn</t>
  </si>
  <si>
    <t>Mục 6900: Sửa chữa tài sản phục vụ công tác chuyên môn và duy tu, bảo dưỡng các công trình cơ sở hạ tầng từ kinh phí thường xuyên</t>
  </si>
  <si>
    <t>Mục 6950: Mua sắm tài sản phục vụ công tác chuyên môn</t>
  </si>
  <si>
    <t>Mục 7000: Chi phí nghiệp vụ chuyên môn của từng ngành</t>
  </si>
  <si>
    <t>c</t>
  </si>
  <si>
    <t>Chi mua sắm, sửa chữa</t>
  </si>
  <si>
    <t>Mục 7050: Mua sắm tài sản vô hình</t>
  </si>
  <si>
    <t>Tiểu mục 7053: Mua , bảo trì phần mềm công nghệ thông tin</t>
  </si>
  <si>
    <t>d</t>
  </si>
  <si>
    <t>Các khoản chi khác</t>
  </si>
  <si>
    <t>Mục 7750: Chi khác</t>
  </si>
  <si>
    <t>Chi không thường xuyên</t>
  </si>
  <si>
    <t>Mục 6150: Học bổng và hỗ trợ khác cho học sinh, SV, CB đi học</t>
  </si>
  <si>
    <t xml:space="preserve">          ĐV tính: Đồng</t>
  </si>
  <si>
    <t>Đơn vị: Trường Tiểu học Hưng Đạo</t>
  </si>
  <si>
    <t>Chương: 622 Loại 490 Khoản 492</t>
  </si>
  <si>
    <t>Nguyễn Thị Liên Hương</t>
  </si>
  <si>
    <t>ĐVT: đồng</t>
  </si>
  <si>
    <t>Số TT</t>
  </si>
  <si>
    <t>Số thu phí, lệ phí</t>
  </si>
  <si>
    <t>Chi sự nghiệp ………………..</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</si>
  <si>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</si>
  <si>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</si>
  <si>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</si>
  <si>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</si>
  <si>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</si>
  <si>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</si>
  <si>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</si>
  <si>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 xml:space="preserve">   DỰ TOÁN THU - CHI NGÂN SÁCH NHÀ NƯỚC ĐẦU NĂM 2019 </t>
  </si>
  <si>
    <t xml:space="preserve"> Chương: 622 Loại 490 Khoản 492</t>
  </si>
  <si>
    <t>ĐV tính:  đồng</t>
  </si>
  <si>
    <t>Tiền tin học</t>
  </si>
  <si>
    <t>Tiền vệ sinh chung</t>
  </si>
  <si>
    <t>Biểu 02</t>
  </si>
  <si>
    <t>Biểu 03</t>
  </si>
  <si>
    <t>Biểu 04</t>
  </si>
  <si>
    <t>Chi thanh toán cho cá nhân</t>
  </si>
  <si>
    <t>Mục 6050: Tiền công trả cho vị trí lao động thường xuyên theo hợp đồng</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</si>
  <si>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</si>
  <si>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</si>
  <si>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</si>
  <si>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</si>
  <si>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</si>
  <si>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</si>
  <si>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r>
      <t xml:space="preserve"> Mục 6900:</t>
    </r>
    <r>
      <rPr>
        <b/>
        <sz val="12"/>
        <rFont val="Times New Roman"/>
        <family val="1"/>
      </rPr>
      <t xml:space="preserve"> </t>
    </r>
    <r>
      <rPr>
        <sz val="12"/>
        <rFont val="Times New Roman"/>
        <family val="1"/>
      </rPr>
      <t>Sửa chữa, duy tu tài sản phục vụ công tác chuyên môn và các công trình cơ sở hạ tầng.</t>
    </r>
  </si>
  <si>
    <r>
      <t xml:space="preserve"> </t>
    </r>
    <r>
      <rPr>
        <sz val="12"/>
        <rFont val="Times New Roman"/>
        <family val="1"/>
      </rPr>
      <t>Mục 7000: Chí phí nghiệp vụ chuyên môn của từng ngành</t>
    </r>
  </si>
  <si>
    <t>Thực hiện quý I/Dự toán năm (tỷ lệ %)</t>
  </si>
  <si>
    <t>Thực hiện quý I nay so với cùng kỳ năm trước (tỷ lệ %)</t>
  </si>
  <si>
    <t>Đông Triều, ngày 05 tháng 04 năm 2020</t>
  </si>
  <si>
    <t>Đông Triều, ngày 08 tháng 07 năm 2020</t>
  </si>
  <si>
    <t>Thực hiện quý II/Dự toán năm (tỷ lệ %)</t>
  </si>
  <si>
    <t>Thực hiện quý II nay so với cùng kỳ năm trước (tỷ lệ %)</t>
  </si>
  <si>
    <t>Đông Triều, ngày 08 tháng 10 năm 2020</t>
  </si>
  <si>
    <t>Thực hiện quý III/Dự toán năm (tỷ lệ %)</t>
  </si>
  <si>
    <t>Thực hiện quý III nay so với cùng kỳ năm trước (tỷ lệ %)</t>
  </si>
  <si>
    <t>CÔNG KHAI THỰC HIỆN DỰ TOÁN THU- CHI NGÂN SÁCH QUÝ IV NĂM 2019</t>
  </si>
  <si>
    <t>Thực hiện quý IV/Dự toán năm (tỷ lệ %)</t>
  </si>
  <si>
    <t>Thực hiện quý IV nay so với cùng kỳ năm trước (tỷ lệ %)</t>
  </si>
  <si>
    <t>Mục 6150: Học bổng và hỗ trợ khác cho học sinh, sinh viên, cán bộ đi học</t>
  </si>
  <si>
    <t xml:space="preserve"> (Đính kèm Quyết định số:     /QĐ- THHĐ ngày 03/ 01 /2019 của trường Tiểu học Hưng Đạo)</t>
  </si>
  <si>
    <t>Căn cứ Quyết định giao ngân sách đầu năm</t>
  </si>
  <si>
    <t xml:space="preserve">           Căn cứ Quyết định giao ngân sách đầu năm</t>
  </si>
  <si>
    <t>Chia tỷ lệ % ở cột cùng kỳ ở phần I;1.1;1;2;3;1.2 nhé</t>
  </si>
  <si>
    <t>Thực hiện quý IV năm 2019</t>
  </si>
  <si>
    <t>Dự toán đầu năm 2019 + bổ sung</t>
  </si>
  <si>
    <t xml:space="preserve">            Chương: 622 Loại 490 Khoản 492</t>
  </si>
  <si>
    <t xml:space="preserve">         Trường Tiểu học Hoàng Quế công khai tình hình thực hiện dự toán thu-chi ngân sách quý III năm 2019 như sau:</t>
  </si>
  <si>
    <t xml:space="preserve">         Trường Tiểu học Hoàng Quế  công khai tình hình thực hiện dự toán thu-chi ngân sách quý IV năm 2019 như sau:</t>
  </si>
  <si>
    <t xml:space="preserve"> Mục 6100: Phụ cấp lương</t>
  </si>
  <si>
    <t xml:space="preserve">  Đơn vị: TRƯỜNG TIỂU HỌC HOÀNG QUẾ </t>
  </si>
  <si>
    <t xml:space="preserve"> l</t>
  </si>
  <si>
    <t xml:space="preserve"> Tiền lương ( Mục 6000)</t>
  </si>
  <si>
    <t>Tiền công ( 6050)</t>
  </si>
  <si>
    <t>Phụ cấp ( 6100)</t>
  </si>
  <si>
    <t>Phúc lọi tập thể (6250)</t>
  </si>
  <si>
    <t>Các khoán đóng góp(6300)</t>
  </si>
  <si>
    <t>các thanh toán cá nhân( 6400)</t>
  </si>
  <si>
    <t>Thanh toán DVCC(6500)</t>
  </si>
  <si>
    <t>Vật tư văn phòng ( 6550)</t>
  </si>
  <si>
    <t>Thông tin tuyên truyền ( 6600)</t>
  </si>
  <si>
    <t>Hội nghị ( 6650)</t>
  </si>
  <si>
    <t>Công tác phí ( 6700)</t>
  </si>
  <si>
    <t>Chi phí thuê mướn (6750)</t>
  </si>
  <si>
    <t>Chi sửa chữa (6900)</t>
  </si>
  <si>
    <t>Chi mua săm TS ( 6950)</t>
  </si>
  <si>
    <t>Chi phí NVCM (7000)</t>
  </si>
  <si>
    <t>Mua săm TSVH ( 7050)</t>
  </si>
  <si>
    <t xml:space="preserve">Phạm Văn Lượng </t>
  </si>
  <si>
    <t xml:space="preserve">         Trường Tiểu học Hoàng Quế  công khai tình hình thực hiện dự toán thu-chi ngân sách quý II năm 2019 như sau:</t>
  </si>
  <si>
    <t xml:space="preserve">  Đơn vị: TRƯỜNG TIỂU HỌC HOÀNG QUẾ</t>
  </si>
  <si>
    <t>CÔNG KHAI THỰC HIỆN DỰ TOÁN THU- CHI NGÂN SÁCH QUÝ I NĂM 2020</t>
  </si>
  <si>
    <t xml:space="preserve">         Trường Tiểu học Hoàng Quế  công khai tình hình thực hiện dự toán thu-chi ngân sách quý I năm 2020 như sau:</t>
  </si>
  <si>
    <t>CÔNG KHAI THỰC HIỆN DỰ TOÁN THU- CHI NGÂN SÁCH QUÝ II NĂM 2020</t>
  </si>
  <si>
    <t>CÔNG KHAI THỰC HIỆN DỰ TOÁN THU- CHI NGÂN SÁCH QUÝ III NĂM 2020</t>
  </si>
  <si>
    <t xml:space="preserve">   DỰ TOÁN THU - CHI NGÂN SÁCH NHÀ NƯỚC BỔ SUNG (ĐỢT 1) NĂM 2020</t>
  </si>
  <si>
    <t>Đơn vị: Trường tiểu học Hoàng Quế</t>
  </si>
  <si>
    <t>Dự toán đầu năm 2020</t>
  </si>
  <si>
    <t>Thực hiện quý I năm 2020</t>
  </si>
  <si>
    <t>Giáo dục tiểu học</t>
  </si>
  <si>
    <t>Tiền lương</t>
  </si>
  <si>
    <t>Lương theo ngạch, bậc</t>
  </si>
  <si>
    <t>Lương hợp đồng theo chế độ</t>
  </si>
  <si>
    <t>Tiền công trả cho vị trí lao động thường xuyên theo hợp đồng</t>
  </si>
  <si>
    <t>Tiền công khác</t>
  </si>
  <si>
    <t>Phụ cấp lương</t>
  </si>
  <si>
    <t>Phụ cấp chức vụ</t>
  </si>
  <si>
    <t>Phụ cấp làm đêm; làm thêm giờ</t>
  </si>
  <si>
    <t>Phụ cấp nặng nhọc, độc hại, nguy hiểm</t>
  </si>
  <si>
    <t>Phụ cấp ưu đãi nghề</t>
  </si>
  <si>
    <t>Phụ cấp trách nhiệm theo nghề, theo công việc</t>
  </si>
  <si>
    <t>Phụ cấp thâm niên vượt khung, phụ cấp thâm niên nghề</t>
  </si>
  <si>
    <t>Phúc lợi tập thể</t>
  </si>
  <si>
    <t>Chi khác</t>
  </si>
  <si>
    <t>Mã chương: 622</t>
  </si>
  <si>
    <t>Đơn vị: Trường Tiểu học Hoàng Quế</t>
  </si>
  <si>
    <t>Mã ĐVQHNS: 1027040</t>
  </si>
  <si>
    <t xml:space="preserve">Mã cấp NS: </t>
  </si>
  <si>
    <t>Mã NDKT</t>
  </si>
  <si>
    <t>Số dư đến kỳ báo cáo</t>
  </si>
  <si>
    <t>D</t>
  </si>
  <si>
    <t>6=2+4</t>
  </si>
  <si>
    <t>Các khoản đóng góp</t>
  </si>
  <si>
    <t>Bảo hiểm xã hội</t>
  </si>
  <si>
    <t>Bảo hiểm y tế</t>
  </si>
  <si>
    <t>Kinh phí công đoàn</t>
  </si>
  <si>
    <t>Bảo hiểm thất nghiệp</t>
  </si>
  <si>
    <t>Thanh toán dịch vụ công cộng</t>
  </si>
  <si>
    <t>Tiền điện</t>
  </si>
  <si>
    <t>Vật tư văn phòng</t>
  </si>
  <si>
    <t>Văn phòng phẩm</t>
  </si>
  <si>
    <t>Vật tư văn phòng khác</t>
  </si>
  <si>
    <t>Thông tin, tuyên truyền, liên lạc</t>
  </si>
  <si>
    <t>Cước phí điện thoại (không bao gồm khoán điện thoại), thuê bao đường điện thoại, fax</t>
  </si>
  <si>
    <t>Thuê bao kênh vệ tinh, thuê bao cáp truyền hình, cước phí Internet, thuê đường truyền mạng</t>
  </si>
  <si>
    <t>Công tác phí</t>
  </si>
  <si>
    <t>Khoán công tác phí</t>
  </si>
  <si>
    <t>Chi phí thuê mướn</t>
  </si>
  <si>
    <t>Thuê lao động trong nước</t>
  </si>
  <si>
    <t>Sửa chữa, duy tu tài sản phục vụ công tác chuyên môn và các công trình cơ sở hạ tầng</t>
  </si>
  <si>
    <t>Nhà cửa</t>
  </si>
  <si>
    <t>Các thiết bị công nghệ thông tin</t>
  </si>
  <si>
    <t>Đường điện, cấp thoát nước</t>
  </si>
  <si>
    <t>Chi phí nghiệp vụ chuyên môn của từng ngành</t>
  </si>
  <si>
    <t>Chi mua hàng hóa, vật tư</t>
  </si>
  <si>
    <t>Mua sắm tài sản vô hình</t>
  </si>
  <si>
    <t>Mua, bảo trì phần mềm công nghệ thông tin</t>
  </si>
  <si>
    <t>Chi các khoản khác</t>
  </si>
  <si>
    <t>Cộng:</t>
  </si>
  <si>
    <t>Dự toán đầu năm 2020 + bổ sung</t>
  </si>
  <si>
    <t>Thực hiện quý III năm 2020</t>
  </si>
  <si>
    <t>Đông Triều, ngày  15 tháng 1 năm 2021</t>
  </si>
  <si>
    <t xml:space="preserve">         Trường Tiểu học Hoàng Quế  công khai tình hình thực hiện dự toán thu-chi ngân sách quý IV năm 2020 như sau:</t>
  </si>
  <si>
    <t>Tiền thưởng</t>
  </si>
  <si>
    <t>Thưởng thường xuyên</t>
  </si>
  <si>
    <t>Các khoản thanh toán khác cho cá nhân</t>
  </si>
  <si>
    <t>Chi thu nhập tăng thêm theo cơ chế khoán, tự chủ</t>
  </si>
  <si>
    <t>Tiền nước</t>
  </si>
  <si>
    <t>Mua sắm công cụ, dụng cụ văn phòng</t>
  </si>
  <si>
    <t>Hội nghị</t>
  </si>
  <si>
    <t>Chi phí khác</t>
  </si>
  <si>
    <t>Tiền vé máy bay, tàu, xe</t>
  </si>
  <si>
    <t>Phụ cấp công tác phí</t>
  </si>
  <si>
    <t>Tiền thuê phòng ngủ</t>
  </si>
  <si>
    <t>Các tài sản và công trình hạ tầng cơ sở khác</t>
  </si>
  <si>
    <t>Mua sắm tài sản phục vụ công tác chuyên môn</t>
  </si>
  <si>
    <t>Tài sản và thiết bị khác</t>
  </si>
  <si>
    <t>Đồng phục, trang phục, bảo hộ lao động</t>
  </si>
  <si>
    <t>Chi các khoản phí và lệ phí</t>
  </si>
  <si>
    <t>CÔNG KHAI THỰC HIỆN DỰ TOÁN THU- CHI NGÂN SÁCH QUÝ IV NĂM 2020</t>
  </si>
  <si>
    <t>Thực hiện quý II năm 2020</t>
  </si>
  <si>
    <t>Phụ cấp khác</t>
  </si>
  <si>
    <t>Học bổng và hỗ trợ khác cho học sinh, sinh viên, cán bộ đi học</t>
  </si>
  <si>
    <t>Hỗ trợ đối tượng chính sách chi phí học tập</t>
  </si>
  <si>
    <t>Thực hiện quý IV năm 2020</t>
  </si>
  <si>
    <t xml:space="preserve">  Đơn vị: TRƯỜNG TIỂU HỌC HOÀNG QuẾ</t>
  </si>
  <si>
    <t xml:space="preserve"> (Kèm theo Quyết định số:        /QĐ- THHĐ ngày  06/03/2021  của trường Tiểu học Hoàng Quế)</t>
  </si>
  <si>
    <t xml:space="preserve"> QUYẾT TOÁN THU - CHI NGÂN SÁCH NHÀ NƯỚC NĂM 2020</t>
  </si>
  <si>
    <t>Tiếng anh 1,2</t>
  </si>
  <si>
    <t>Phạm Văn Lượng</t>
  </si>
  <si>
    <t>(Kèm theo Quyết định số:  186 /QĐ- THHQ ngày 22/12 /2020 của trường Tiểu học Hoàng Quế)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</si>
</sst>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0.0"/>
    <numFmt numFmtId="167" formatCode="0.000000"/>
    <numFmt numFmtId="168" formatCode="_(* #,##0.0_);_(* \(#,##0.0\);_(* &quot;-&quot;??_);_(@_)"/>
  </numFmts>
  <fonts count="72">
    <font>
      <sz val="11"/>
      <color theme="1"/>
      <name val="Calibri"/>
      <family val="2"/>
      <charset val="163"/>
      <scheme val="min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i/>
      <sz val="12"/>
      <color theme="1"/>
      <name val=".VnTime"/>
      <family val="2"/>
    </font>
    <font>
      <sz val="10"/>
      <name val="Arial"/>
      <family val="2"/>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b/>
      <sz val="14"/>
      <color theme="1"/>
      <name val="Cambria"/>
      <family val="1"/>
      <scheme val="major"/>
    </font>
    <font>
      <i/>
      <sz val="13"/>
      <color theme="1"/>
      <name val="Times New Roman"/>
      <family val="1"/>
    </font>
    <font>
      <sz val="11"/>
      <color theme="1"/>
      <name val="Times New Roman"/>
      <family val="1"/>
      <charset val="163"/>
    </font>
    <font>
      <sz val="11"/>
      <color theme="1"/>
      <name val="Times New Roman"/>
      <family val="1"/>
    </font>
    <font>
      <sz val="8"/>
      <color indexed="8"/>
      <name val="Arial"/>
      <family val="2"/>
    </font>
    <font>
      <sz val="11"/>
      <name val="Times New Roman"/>
      <family val="1"/>
    </font>
    <font>
      <sz val="11"/>
      <color theme="1"/>
      <name val="Arial Narrow"/>
      <family val="2"/>
    </font>
    <font>
      <b/>
      <sz val="11"/>
      <name val="Times New Roman"/>
      <family val="1"/>
    </font>
    <font>
      <b/>
      <sz val="11"/>
      <color indexed="8"/>
      <name val="Times New Roman"/>
      <family val="1"/>
    </font>
    <font>
      <sz val="11"/>
      <color indexed="8"/>
      <name val="Times New Roman"/>
      <family val="1"/>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i/>
      <sz val="14"/>
      <color theme="1"/>
      <name val="Times New Roman"/>
      <family val="1"/>
    </font>
    <font>
      <sz val="14"/>
      <color theme="1"/>
      <name val="Calibri"/>
      <family val="2"/>
      <charset val="163"/>
      <scheme val="minor"/>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name val="Times New Roman"/>
      <family val="1"/>
    </font>
    <font>
      <b/>
      <sz val="8"/>
      <color indexed="81"/>
      <name val="Tahoma"/>
      <family val="2"/>
    </font>
    <font>
      <sz val="8"/>
      <color indexed="81"/>
      <name val="Tahoma"/>
      <family val="2"/>
    </font>
    <font>
      <b/>
      <i/>
      <sz val="12"/>
      <color theme="1"/>
      <name val=".VnTime"/>
      <family val="2"/>
    </font>
    <font>
      <b/>
      <sz val="12"/>
      <color theme="1"/>
      <name val=".VnTime"/>
      <family val="2"/>
    </font>
    <font>
      <b/>
      <sz val="14"/>
      <color theme="1"/>
      <name val="Cambria"/>
      <family val="1"/>
      <charset val="163"/>
      <scheme val="major"/>
    </font>
    <font>
      <i/>
      <sz val="8"/>
      <color theme="1"/>
      <name val="Times New Roman"/>
      <family val="1"/>
      <charset val="163"/>
    </font>
    <font>
      <b/>
      <i/>
      <sz val="8"/>
      <color theme="1"/>
      <name val="Times New Roman"/>
      <family val="1"/>
      <charset val="163"/>
    </font>
    <font>
      <b/>
      <sz val="12"/>
      <color theme="1"/>
      <name val="Cambria"/>
      <family val="1"/>
      <charset val="163"/>
      <scheme val="major"/>
    </font>
    <font>
      <b/>
      <sz val="11"/>
      <color theme="1"/>
      <name val="Times New Roman"/>
      <family val="1"/>
    </font>
    <font>
      <b/>
      <i/>
      <sz val="14"/>
      <color theme="1"/>
      <name val="Times New Roman"/>
      <family val="1"/>
    </font>
    <font>
      <b/>
      <i/>
      <u val="singleAccounting"/>
      <sz val="10"/>
      <name val="Times New Roman"/>
      <family val="1"/>
    </font>
    <font>
      <sz val="11"/>
      <color rgb="FF000000"/>
      <name val="Times New Roman"/>
      <family val="1"/>
    </font>
    <font>
      <sz val="10"/>
      <color rgb="FF000000"/>
      <name val="Times New Roman"/>
      <family val="1"/>
    </font>
    <font>
      <sz val="10"/>
      <color rgb="FF000000"/>
      <name val="Calibri"/>
      <family val="2"/>
    </font>
    <font>
      <sz val="11"/>
      <color theme="1"/>
      <name val="Calibri"/>
      <family val="2"/>
    </font>
    <font>
      <b/>
      <u val="singleAccounting"/>
      <sz val="12"/>
      <name val="Times New Roman"/>
      <family val="1"/>
    </font>
    <font>
      <sz val="10"/>
      <color indexed="8"/>
      <name val="Arial"/>
      <family val="2"/>
    </font>
    <font>
      <b/>
      <sz val="9.75"/>
      <color indexed="8"/>
      <name val="Times New Roman"/>
      <family val="1"/>
    </font>
    <font>
      <b/>
      <sz val="9"/>
      <color indexed="8"/>
      <name val="Arial Narrow"/>
      <family val="2"/>
    </font>
    <font>
      <sz val="10"/>
      <color indexed="8"/>
      <name val="Times New Roman"/>
      <family val="1"/>
    </font>
    <font>
      <sz val="9"/>
      <color indexed="8"/>
      <name val="Arial Narrow"/>
      <family val="2"/>
    </font>
    <font>
      <sz val="9.75"/>
      <color indexed="10"/>
      <name val="Times New Roman"/>
      <family val="1"/>
    </font>
    <font>
      <b/>
      <sz val="12"/>
      <color indexed="8"/>
      <name val="Times New Roman"/>
      <family val="1"/>
    </font>
    <font>
      <b/>
      <sz val="9.75"/>
      <color indexed="8"/>
      <name val="Times New Roman"/>
      <charset val="204"/>
    </font>
    <font>
      <b/>
      <sz val="9"/>
      <color indexed="8"/>
      <name val="Arial Narrow"/>
      <charset val="204"/>
    </font>
    <font>
      <sz val="10"/>
      <color indexed="8"/>
      <name val="Times New Roman"/>
      <charset val="204"/>
    </font>
    <font>
      <sz val="9"/>
      <color indexed="8"/>
      <name val="Arial Narrow"/>
      <charset val="204"/>
    </font>
  </fonts>
  <fills count="6">
    <fill>
      <patternFill patternType="none"/>
    </fill>
    <fill>
      <patternFill patternType="gray125"/>
    </fill>
    <fill>
      <patternFill patternType="solid">
        <fgColor theme="0"/>
        <bgColor indexed="0"/>
      </patternFill>
    </fill>
    <fill>
      <patternFill patternType="solid">
        <fgColor theme="0"/>
        <bgColor indexed="64"/>
      </patternFill>
    </fill>
    <fill>
      <patternFill patternType="solid">
        <fgColor rgb="FFFFFFFF"/>
        <bgColor indexed="64"/>
      </patternFill>
    </fill>
    <fill>
      <patternFill patternType="solid">
        <fgColor indexed="9"/>
        <bgColor indexed="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tted">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dotted">
        <color indexed="8"/>
      </top>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s>
  <cellStyleXfs count="6">
    <xf numFmtId="0" fontId="0" fillId="0" borderId="0"/>
    <xf numFmtId="0" fontId="9" fillId="0" borderId="0"/>
    <xf numFmtId="0" fontId="23" fillId="0" borderId="0" applyNumberFormat="0" applyFill="0" applyBorder="0" applyAlignment="0" applyProtection="0">
      <alignment vertical="top"/>
    </xf>
    <xf numFmtId="0" fontId="23" fillId="0" borderId="0" applyNumberFormat="0" applyFill="0" applyBorder="0" applyAlignment="0" applyProtection="0">
      <alignment vertical="top"/>
    </xf>
    <xf numFmtId="43" fontId="9" fillId="0" borderId="0" applyFont="0" applyFill="0" applyBorder="0" applyAlignment="0" applyProtection="0"/>
    <xf numFmtId="43" fontId="29" fillId="0" borderId="0" applyFont="0" applyFill="0" applyBorder="0" applyAlignment="0" applyProtection="0"/>
  </cellStyleXfs>
  <cellXfs count="330">
    <xf numFmtId="0" fontId="0" fillId="0" borderId="0" xfId="0"/>
    <xf numFmtId="0" fontId="2" fillId="0" borderId="0" xfId="0" applyFont="1"/>
    <xf numFmtId="0" fontId="5" fillId="0" borderId="0" xfId="0" applyFont="1"/>
    <xf numFmtId="0" fontId="3" fillId="0" borderId="0" xfId="0" applyFont="1"/>
    <xf numFmtId="0" fontId="5" fillId="0" borderId="0" xfId="0" applyFont="1" applyAlignment="1"/>
    <xf numFmtId="0" fontId="4" fillId="0" borderId="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xf>
    <xf numFmtId="0" fontId="12" fillId="0" borderId="0" xfId="0" applyFont="1"/>
    <xf numFmtId="0" fontId="12" fillId="0" borderId="0" xfId="0" applyFont="1" applyAlignment="1">
      <alignment horizontal="center"/>
    </xf>
    <xf numFmtId="0" fontId="5" fillId="0" borderId="0" xfId="0" applyFont="1" applyAlignment="1">
      <alignment horizontal="center"/>
    </xf>
    <xf numFmtId="0" fontId="1" fillId="0" borderId="0" xfId="0" applyFont="1"/>
    <xf numFmtId="0" fontId="4" fillId="0" borderId="0" xfId="0" applyFont="1"/>
    <xf numFmtId="0" fontId="5" fillId="0" borderId="5" xfId="0" applyFont="1" applyBorder="1"/>
    <xf numFmtId="0" fontId="22" fillId="2" borderId="5" xfId="2" applyFont="1" applyFill="1" applyBorder="1" applyAlignment="1" applyProtection="1">
      <alignment horizontal="left" vertical="center"/>
      <protection locked="0"/>
    </xf>
    <xf numFmtId="3" fontId="25" fillId="2" borderId="5" xfId="3" applyNumberFormat="1" applyFont="1" applyFill="1" applyBorder="1" applyAlignment="1" applyProtection="1">
      <alignment horizontal="right"/>
      <protection locked="0"/>
    </xf>
    <xf numFmtId="0" fontId="6" fillId="0" borderId="5" xfId="0" applyFont="1" applyBorder="1"/>
    <xf numFmtId="0" fontId="22" fillId="2" borderId="5" xfId="2" applyFont="1" applyFill="1" applyBorder="1" applyAlignment="1" applyProtection="1">
      <alignment horizontal="left" vertical="center" wrapText="1"/>
      <protection locked="0"/>
    </xf>
    <xf numFmtId="0" fontId="1" fillId="0" borderId="5" xfId="0" applyFont="1" applyBorder="1"/>
    <xf numFmtId="3" fontId="26" fillId="3" borderId="5" xfId="0" applyNumberFormat="1" applyFont="1" applyFill="1" applyBorder="1" applyAlignment="1">
      <alignment horizontal="left"/>
    </xf>
    <xf numFmtId="3" fontId="26" fillId="3" borderId="5" xfId="0" applyNumberFormat="1" applyFont="1" applyFill="1" applyBorder="1" applyAlignment="1">
      <alignment horizontal="right"/>
    </xf>
    <xf numFmtId="3" fontId="27" fillId="2" borderId="5" xfId="0" applyNumberFormat="1" applyFont="1" applyFill="1" applyBorder="1" applyAlignment="1" applyProtection="1">
      <alignment horizontal="left" wrapText="1" shrinkToFit="1"/>
      <protection locked="0"/>
    </xf>
    <xf numFmtId="3" fontId="26" fillId="3" borderId="5" xfId="4" applyNumberFormat="1" applyFont="1" applyFill="1" applyBorder="1" applyAlignment="1">
      <alignment horizontal="right" wrapText="1"/>
    </xf>
    <xf numFmtId="3" fontId="28" fillId="2" borderId="5" xfId="0" applyNumberFormat="1" applyFont="1" applyFill="1" applyBorder="1" applyAlignment="1" applyProtection="1">
      <alignment horizontal="left" wrapText="1" shrinkToFit="1"/>
      <protection locked="0"/>
    </xf>
    <xf numFmtId="3" fontId="24" fillId="3" borderId="5" xfId="4" applyNumberFormat="1" applyFont="1" applyFill="1" applyBorder="1" applyAlignment="1">
      <alignment horizontal="right" wrapText="1"/>
    </xf>
    <xf numFmtId="3" fontId="26" fillId="3" borderId="5" xfId="4" applyNumberFormat="1" applyFont="1" applyFill="1" applyBorder="1" applyAlignment="1">
      <alignment horizontal="right"/>
    </xf>
    <xf numFmtId="3" fontId="24" fillId="3" borderId="5" xfId="4" applyNumberFormat="1" applyFont="1" applyFill="1" applyBorder="1" applyAlignment="1">
      <alignment horizontal="right"/>
    </xf>
    <xf numFmtId="0" fontId="26" fillId="3" borderId="5" xfId="0" applyFont="1" applyFill="1" applyBorder="1" applyAlignment="1">
      <alignment horizontal="left"/>
    </xf>
    <xf numFmtId="0" fontId="21" fillId="0" borderId="5" xfId="0" applyFont="1" applyBorder="1" applyAlignment="1">
      <alignment horizontal="center"/>
    </xf>
    <xf numFmtId="0" fontId="21" fillId="0" borderId="6" xfId="0" applyFont="1" applyBorder="1" applyAlignment="1">
      <alignment horizontal="center"/>
    </xf>
    <xf numFmtId="3" fontId="28" fillId="2" borderId="6" xfId="0" applyNumberFormat="1" applyFont="1" applyFill="1" applyBorder="1" applyAlignment="1" applyProtection="1">
      <alignment horizontal="left" wrapText="1" shrinkToFit="1"/>
      <protection locked="0"/>
    </xf>
    <xf numFmtId="0" fontId="1" fillId="0" borderId="6" xfId="0" applyFont="1" applyBorder="1"/>
    <xf numFmtId="0" fontId="30" fillId="0" borderId="0" xfId="0" applyFont="1" applyAlignment="1"/>
    <xf numFmtId="0" fontId="30" fillId="0" borderId="0" xfId="0" applyFont="1" applyAlignment="1">
      <alignment horizontal="right"/>
    </xf>
    <xf numFmtId="0" fontId="31" fillId="4" borderId="7" xfId="0" applyFont="1" applyFill="1" applyBorder="1" applyAlignment="1">
      <alignment horizontal="center"/>
    </xf>
    <xf numFmtId="0" fontId="31" fillId="4" borderId="8" xfId="0" applyFont="1" applyFill="1" applyBorder="1" applyAlignment="1">
      <alignment horizontal="center"/>
    </xf>
    <xf numFmtId="0" fontId="31" fillId="4" borderId="9" xfId="0" applyFont="1" applyFill="1" applyBorder="1" applyAlignment="1">
      <alignment horizontal="center"/>
    </xf>
    <xf numFmtId="0" fontId="33" fillId="4" borderId="10" xfId="0" applyFont="1" applyFill="1" applyBorder="1" applyAlignment="1">
      <alignment horizontal="center"/>
    </xf>
    <xf numFmtId="0" fontId="33" fillId="4" borderId="11" xfId="0" applyFont="1" applyFill="1" applyBorder="1" applyAlignment="1"/>
    <xf numFmtId="0" fontId="34" fillId="4" borderId="12" xfId="0" applyFont="1" applyFill="1" applyBorder="1" applyAlignment="1">
      <alignment horizontal="center"/>
    </xf>
    <xf numFmtId="165" fontId="33" fillId="4" borderId="13" xfId="0" applyNumberFormat="1" applyFont="1" applyFill="1" applyBorder="1" applyAlignment="1">
      <alignment horizontal="center"/>
    </xf>
    <xf numFmtId="0" fontId="33" fillId="4" borderId="5" xfId="0" applyFont="1" applyFill="1" applyBorder="1" applyAlignment="1"/>
    <xf numFmtId="0" fontId="34" fillId="4" borderId="14" xfId="0" applyFont="1" applyFill="1" applyBorder="1" applyAlignment="1">
      <alignment horizontal="center"/>
    </xf>
    <xf numFmtId="164" fontId="31" fillId="4" borderId="14" xfId="5" applyNumberFormat="1" applyFont="1" applyFill="1" applyBorder="1" applyAlignment="1">
      <alignment horizontal="center"/>
    </xf>
    <xf numFmtId="164" fontId="31" fillId="4" borderId="14" xfId="0" applyNumberFormat="1" applyFont="1" applyFill="1" applyBorder="1" applyAlignment="1">
      <alignment horizontal="center"/>
    </xf>
    <xf numFmtId="164" fontId="34" fillId="4" borderId="14" xfId="5" applyNumberFormat="1" applyFont="1" applyFill="1" applyBorder="1" applyAlignment="1">
      <alignment horizontal="center"/>
    </xf>
    <xf numFmtId="0" fontId="34" fillId="0" borderId="0" xfId="0" applyFont="1"/>
    <xf numFmtId="0" fontId="31" fillId="0" borderId="0" xfId="0" applyFont="1" applyAlignment="1">
      <alignment horizontal="center"/>
    </xf>
    <xf numFmtId="0" fontId="22" fillId="0" borderId="0" xfId="0" applyFont="1" applyAlignment="1">
      <alignment horizontal="center"/>
    </xf>
    <xf numFmtId="0" fontId="35" fillId="0" borderId="0" xfId="0" applyFont="1" applyAlignment="1">
      <alignment horizontal="center"/>
    </xf>
    <xf numFmtId="0" fontId="34" fillId="0" borderId="0" xfId="0" applyFont="1" applyAlignment="1"/>
    <xf numFmtId="0" fontId="33" fillId="4" borderId="0" xfId="0" applyFont="1" applyFill="1" applyBorder="1" applyAlignment="1">
      <alignment horizontal="center"/>
    </xf>
    <xf numFmtId="0" fontId="20" fillId="4" borderId="0" xfId="0" applyFont="1" applyFill="1" applyBorder="1" applyAlignment="1"/>
    <xf numFmtId="0" fontId="34" fillId="4" borderId="0" xfId="0" applyFont="1" applyFill="1" applyBorder="1" applyAlignment="1">
      <alignment horizontal="center"/>
    </xf>
    <xf numFmtId="0" fontId="31" fillId="0" borderId="0" xfId="0" applyFont="1" applyAlignment="1">
      <alignment vertical="top"/>
    </xf>
    <xf numFmtId="3" fontId="24" fillId="3" borderId="6" xfId="4" applyNumberFormat="1" applyFont="1" applyFill="1" applyBorder="1" applyAlignment="1">
      <alignment horizontal="right"/>
    </xf>
    <xf numFmtId="0" fontId="5" fillId="0" borderId="0" xfId="0" applyFont="1" applyAlignment="1">
      <alignment horizontal="center"/>
    </xf>
    <xf numFmtId="0" fontId="4" fillId="0" borderId="0" xfId="0" applyFont="1"/>
    <xf numFmtId="0" fontId="36" fillId="0" borderId="0" xfId="0" applyFont="1" applyAlignment="1">
      <alignment horizontal="center"/>
    </xf>
    <xf numFmtId="0" fontId="37" fillId="0" borderId="0" xfId="0" applyFont="1" applyAlignment="1">
      <alignment horizontal="left"/>
    </xf>
    <xf numFmtId="0" fontId="38" fillId="0" borderId="0" xfId="0" applyFont="1"/>
    <xf numFmtId="0" fontId="6" fillId="0" borderId="0" xfId="0" applyFont="1" applyAlignment="1"/>
    <xf numFmtId="0" fontId="31" fillId="0" borderId="0" xfId="0" applyFont="1" applyAlignment="1">
      <alignment horizontal="center"/>
    </xf>
    <xf numFmtId="0" fontId="36" fillId="0" borderId="0" xfId="0" applyFont="1" applyAlignment="1">
      <alignment horizontal="center"/>
    </xf>
    <xf numFmtId="0" fontId="47" fillId="0" borderId="0" xfId="0" applyFont="1" applyAlignment="1"/>
    <xf numFmtId="0" fontId="48" fillId="0" borderId="0" xfId="0" applyFont="1"/>
    <xf numFmtId="0" fontId="49" fillId="0" borderId="0" xfId="0" applyFont="1"/>
    <xf numFmtId="3" fontId="50" fillId="0" borderId="5" xfId="0" applyNumberFormat="1" applyFont="1" applyBorder="1" applyAlignment="1">
      <alignment horizontal="center"/>
    </xf>
    <xf numFmtId="0" fontId="18" fillId="0" borderId="5" xfId="0" applyFont="1" applyBorder="1" applyAlignment="1">
      <alignment horizontal="center"/>
    </xf>
    <xf numFmtId="0" fontId="18" fillId="0" borderId="5" xfId="0" applyFont="1" applyBorder="1" applyAlignment="1">
      <alignment wrapText="1"/>
    </xf>
    <xf numFmtId="3" fontId="18" fillId="0" borderId="5" xfId="0" applyNumberFormat="1" applyFont="1" applyBorder="1" applyAlignment="1">
      <alignment horizontal="center" vertical="top" wrapText="1"/>
    </xf>
    <xf numFmtId="3" fontId="51" fillId="0" borderId="5" xfId="0" applyNumberFormat="1" applyFont="1" applyBorder="1" applyAlignment="1">
      <alignment horizontal="center"/>
    </xf>
    <xf numFmtId="0" fontId="52" fillId="0" borderId="5" xfId="0" applyFont="1" applyBorder="1"/>
    <xf numFmtId="0" fontId="52" fillId="0" borderId="0" xfId="0" applyFont="1"/>
    <xf numFmtId="0" fontId="18" fillId="0" borderId="5" xfId="0" applyFont="1" applyBorder="1" applyAlignment="1">
      <alignment horizontal="justify" vertical="top" wrapText="1"/>
    </xf>
    <xf numFmtId="3" fontId="18" fillId="0" borderId="5" xfId="0" applyNumberFormat="1" applyFont="1" applyBorder="1" applyAlignment="1">
      <alignment vertical="top" wrapText="1"/>
    </xf>
    <xf numFmtId="0" fontId="4" fillId="0" borderId="5" xfId="0" applyFont="1" applyBorder="1"/>
    <xf numFmtId="3" fontId="53" fillId="0" borderId="5" xfId="0" applyNumberFormat="1" applyFont="1" applyBorder="1" applyAlignment="1">
      <alignment horizontal="center"/>
    </xf>
    <xf numFmtId="0" fontId="4" fillId="0" borderId="0" xfId="0" applyFont="1"/>
    <xf numFmtId="3" fontId="50" fillId="0" borderId="6" xfId="0" applyNumberFormat="1" applyFont="1" applyBorder="1" applyAlignment="1">
      <alignment horizontal="center"/>
    </xf>
    <xf numFmtId="165" fontId="33" fillId="4" borderId="15" xfId="0" applyNumberFormat="1" applyFont="1" applyFill="1" applyBorder="1" applyAlignment="1">
      <alignment horizontal="center"/>
    </xf>
    <xf numFmtId="0" fontId="33" fillId="4" borderId="6" xfId="0" applyFont="1" applyFill="1" applyBorder="1" applyAlignment="1"/>
    <xf numFmtId="0" fontId="34" fillId="4" borderId="16" xfId="0" applyFont="1" applyFill="1" applyBorder="1" applyAlignment="1">
      <alignment horizontal="center"/>
    </xf>
    <xf numFmtId="0" fontId="4" fillId="0" borderId="2" xfId="0" applyFont="1" applyBorder="1" applyAlignment="1">
      <alignment horizontal="center"/>
    </xf>
    <xf numFmtId="0" fontId="40" fillId="0" borderId="3" xfId="0" applyFont="1" applyBorder="1" applyAlignment="1">
      <alignment horizontal="center"/>
    </xf>
    <xf numFmtId="164" fontId="41" fillId="0" borderId="3" xfId="5" applyNumberFormat="1" applyFont="1" applyBorder="1"/>
    <xf numFmtId="0" fontId="4" fillId="0" borderId="5" xfId="0" applyFont="1" applyBorder="1" applyAlignment="1">
      <alignment horizontal="center"/>
    </xf>
    <xf numFmtId="0" fontId="5" fillId="0" borderId="5" xfId="0" applyFont="1" applyBorder="1" applyAlignment="1">
      <alignment horizontal="center"/>
    </xf>
    <xf numFmtId="0" fontId="39" fillId="0" borderId="5" xfId="0" applyFont="1" applyBorder="1" applyAlignment="1">
      <alignment horizontal="center"/>
    </xf>
    <xf numFmtId="0" fontId="40" fillId="0" borderId="5" xfId="0" applyFont="1" applyBorder="1" applyAlignment="1">
      <alignment horizontal="center"/>
    </xf>
    <xf numFmtId="164" fontId="41" fillId="0" borderId="5" xfId="5" applyNumberFormat="1" applyFont="1" applyBorder="1"/>
    <xf numFmtId="0" fontId="42" fillId="0" borderId="5" xfId="0" applyFont="1" applyBorder="1"/>
    <xf numFmtId="0" fontId="18" fillId="0" borderId="17" xfId="0" applyFont="1" applyBorder="1" applyAlignment="1">
      <alignment horizontal="center"/>
    </xf>
    <xf numFmtId="0" fontId="18" fillId="0" borderId="17" xfId="0" applyFont="1" applyBorder="1" applyAlignment="1">
      <alignment wrapText="1"/>
    </xf>
    <xf numFmtId="3" fontId="53" fillId="0" borderId="17" xfId="0" applyNumberFormat="1" applyFont="1" applyBorder="1" applyAlignment="1">
      <alignment horizontal="center"/>
    </xf>
    <xf numFmtId="3" fontId="51" fillId="0" borderId="17" xfId="0" applyNumberFormat="1" applyFont="1" applyBorder="1" applyAlignment="1">
      <alignment horizontal="center"/>
    </xf>
    <xf numFmtId="0" fontId="7" fillId="0" borderId="17" xfId="0" applyFont="1" applyBorder="1" applyAlignment="1">
      <alignment horizontal="center"/>
    </xf>
    <xf numFmtId="0" fontId="21" fillId="0" borderId="17" xfId="0" applyFont="1" applyBorder="1" applyAlignment="1">
      <alignment horizontal="center"/>
    </xf>
    <xf numFmtId="3" fontId="28" fillId="2" borderId="17" xfId="0" applyNumberFormat="1" applyFont="1" applyFill="1" applyBorder="1" applyAlignment="1" applyProtection="1">
      <alignment horizontal="left" wrapText="1" shrinkToFit="1"/>
      <protection locked="0"/>
    </xf>
    <xf numFmtId="3" fontId="24" fillId="3" borderId="17" xfId="4" applyNumberFormat="1" applyFont="1" applyFill="1" applyBorder="1" applyAlignment="1">
      <alignment horizontal="right" wrapText="1"/>
    </xf>
    <xf numFmtId="3" fontId="50" fillId="0" borderId="17" xfId="0" applyNumberFormat="1" applyFont="1" applyBorder="1" applyAlignment="1">
      <alignment horizontal="center"/>
    </xf>
    <xf numFmtId="0" fontId="1" fillId="0" borderId="17" xfId="0" applyFont="1" applyBorder="1"/>
    <xf numFmtId="3" fontId="40" fillId="3" borderId="1" xfId="0" applyNumberFormat="1" applyFont="1" applyFill="1" applyBorder="1" applyAlignment="1">
      <alignment horizontal="right" vertical="center"/>
    </xf>
    <xf numFmtId="3" fontId="42" fillId="3" borderId="1" xfId="4" applyNumberFormat="1" applyFont="1" applyFill="1" applyBorder="1" applyAlignment="1">
      <alignment horizontal="right" wrapText="1"/>
    </xf>
    <xf numFmtId="3" fontId="40" fillId="3" borderId="1" xfId="4" applyNumberFormat="1" applyFont="1" applyFill="1" applyBorder="1" applyAlignment="1">
      <alignment horizontal="right" wrapText="1"/>
    </xf>
    <xf numFmtId="3" fontId="42" fillId="3" borderId="1" xfId="4" applyNumberFormat="1" applyFont="1" applyFill="1" applyBorder="1" applyAlignment="1">
      <alignment horizontal="right"/>
    </xf>
    <xf numFmtId="164" fontId="55" fillId="3" borderId="1" xfId="4" applyNumberFormat="1" applyFont="1" applyFill="1" applyBorder="1" applyAlignment="1">
      <alignment horizontal="right" vertical="center" wrapText="1"/>
    </xf>
    <xf numFmtId="0" fontId="4" fillId="0" borderId="1" xfId="0" applyFont="1" applyBorder="1" applyAlignment="1">
      <alignment horizontal="center"/>
    </xf>
    <xf numFmtId="0" fontId="4" fillId="0" borderId="1" xfId="0" applyFont="1" applyBorder="1" applyAlignment="1">
      <alignment wrapText="1"/>
    </xf>
    <xf numFmtId="0" fontId="7" fillId="0" borderId="1" xfId="0" applyFont="1" applyBorder="1" applyAlignment="1">
      <alignment horizontal="center"/>
    </xf>
    <xf numFmtId="0" fontId="6" fillId="0" borderId="1" xfId="0" applyFont="1" applyBorder="1" applyAlignment="1">
      <alignment horizontal="center"/>
    </xf>
    <xf numFmtId="2" fontId="6" fillId="0" borderId="1" xfId="0" applyNumberFormat="1" applyFont="1" applyBorder="1" applyAlignment="1">
      <alignment horizontal="center"/>
    </xf>
    <xf numFmtId="0" fontId="6" fillId="0" borderId="1" xfId="0" applyFont="1" applyBorder="1" applyAlignment="1">
      <alignment horizontal="right"/>
    </xf>
    <xf numFmtId="0" fontId="4" fillId="0" borderId="1" xfId="0" applyFont="1" applyBorder="1" applyAlignment="1">
      <alignment vertical="top" wrapText="1"/>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5" fillId="0" borderId="1" xfId="0" applyFont="1" applyBorder="1" applyAlignment="1">
      <alignment horizontal="justify" vertical="top" wrapText="1"/>
    </xf>
    <xf numFmtId="2" fontId="5" fillId="0" borderId="1" xfId="0" applyNumberFormat="1" applyFont="1" applyBorder="1"/>
    <xf numFmtId="164" fontId="31" fillId="0" borderId="1" xfId="5" applyNumberFormat="1" applyFont="1" applyBorder="1" applyAlignment="1">
      <alignment horizontal="center" vertical="top" wrapText="1"/>
    </xf>
    <xf numFmtId="1" fontId="31" fillId="0" borderId="1" xfId="0" applyNumberFormat="1" applyFont="1" applyBorder="1"/>
    <xf numFmtId="0" fontId="31" fillId="0" borderId="1" xfId="0" applyFont="1" applyBorder="1" applyAlignment="1">
      <alignment horizontal="right" vertical="top" wrapText="1"/>
    </xf>
    <xf numFmtId="1" fontId="5" fillId="0" borderId="1" xfId="0" applyNumberFormat="1" applyFont="1" applyBorder="1"/>
    <xf numFmtId="0" fontId="39" fillId="0" borderId="1" xfId="0" applyFont="1" applyBorder="1" applyAlignment="1">
      <alignment horizontal="center"/>
    </xf>
    <xf numFmtId="0" fontId="43" fillId="0" borderId="1" xfId="0" applyFont="1" applyBorder="1"/>
    <xf numFmtId="0" fontId="40" fillId="0" borderId="1" xfId="0" applyFont="1" applyBorder="1" applyAlignment="1">
      <alignment horizontal="center"/>
    </xf>
    <xf numFmtId="0" fontId="41" fillId="0" borderId="1" xfId="0" applyFont="1" applyBorder="1"/>
    <xf numFmtId="164" fontId="41" fillId="0" borderId="1" xfId="5" applyNumberFormat="1" applyFont="1" applyBorder="1"/>
    <xf numFmtId="0" fontId="41" fillId="0" borderId="1" xfId="0" applyFont="1" applyBorder="1" applyAlignment="1">
      <alignment horizontal="left" vertical="center" wrapText="1"/>
    </xf>
    <xf numFmtId="167" fontId="5" fillId="0" borderId="1" xfId="0" applyNumberFormat="1" applyFont="1" applyBorder="1"/>
    <xf numFmtId="164" fontId="43" fillId="0" borderId="1" xfId="5" applyNumberFormat="1" applyFont="1" applyBorder="1"/>
    <xf numFmtId="0" fontId="41" fillId="0" borderId="1" xfId="0" applyFont="1" applyBorder="1" applyAlignment="1">
      <alignment horizontal="left"/>
    </xf>
    <xf numFmtId="166" fontId="5" fillId="0" borderId="1" xfId="0" applyNumberFormat="1" applyFont="1" applyBorder="1"/>
    <xf numFmtId="0" fontId="44" fillId="0" borderId="1" xfId="0" applyFont="1" applyBorder="1" applyAlignment="1">
      <alignment horizontal="left" vertical="center" wrapText="1"/>
    </xf>
    <xf numFmtId="164" fontId="5" fillId="0" borderId="1" xfId="0" applyNumberFormat="1" applyFont="1" applyBorder="1"/>
    <xf numFmtId="0" fontId="31" fillId="0" borderId="1" xfId="0" applyFont="1" applyBorder="1"/>
    <xf numFmtId="0" fontId="42" fillId="0" borderId="1" xfId="0" applyFont="1" applyBorder="1"/>
    <xf numFmtId="1" fontId="4" fillId="0" borderId="1" xfId="0" applyNumberFormat="1" applyFont="1" applyBorder="1"/>
    <xf numFmtId="0" fontId="47" fillId="0" borderId="1" xfId="0" applyFont="1" applyBorder="1" applyAlignment="1"/>
    <xf numFmtId="0" fontId="34" fillId="0" borderId="1" xfId="0" applyFont="1" applyBorder="1" applyAlignment="1">
      <alignment wrapText="1"/>
    </xf>
    <xf numFmtId="0" fontId="41" fillId="0" borderId="1" xfId="0" applyFont="1" applyBorder="1" applyAlignment="1">
      <alignment wrapText="1"/>
    </xf>
    <xf numFmtId="43" fontId="5" fillId="0" borderId="1" xfId="0" applyNumberFormat="1" applyFont="1" applyBorder="1"/>
    <xf numFmtId="3" fontId="42" fillId="3" borderId="5" xfId="4" applyNumberFormat="1" applyFont="1" applyFill="1" applyBorder="1" applyAlignment="1">
      <alignment horizontal="right" wrapText="1"/>
    </xf>
    <xf numFmtId="3" fontId="40" fillId="3" borderId="5" xfId="4" applyNumberFormat="1" applyFont="1" applyFill="1" applyBorder="1" applyAlignment="1">
      <alignment horizontal="right" wrapText="1"/>
    </xf>
    <xf numFmtId="3" fontId="42" fillId="3" borderId="5" xfId="4" applyNumberFormat="1" applyFont="1" applyFill="1" applyBorder="1" applyAlignment="1">
      <alignment horizontal="right"/>
    </xf>
    <xf numFmtId="3" fontId="40" fillId="3" borderId="5" xfId="4" applyNumberFormat="1" applyFont="1" applyFill="1" applyBorder="1" applyAlignment="1">
      <alignment horizontal="right"/>
    </xf>
    <xf numFmtId="3" fontId="57" fillId="0" borderId="1" xfId="0" applyNumberFormat="1" applyFont="1" applyBorder="1" applyAlignment="1">
      <alignment horizontal="right"/>
    </xf>
    <xf numFmtId="3" fontId="59" fillId="0" borderId="1" xfId="0" applyNumberFormat="1" applyFont="1" applyBorder="1"/>
    <xf numFmtId="164" fontId="44" fillId="0" borderId="17" xfId="5" applyNumberFormat="1" applyFont="1" applyBorder="1"/>
    <xf numFmtId="0" fontId="39" fillId="0" borderId="3" xfId="0" applyFont="1" applyBorder="1" applyAlignment="1">
      <alignment horizontal="center"/>
    </xf>
    <xf numFmtId="0" fontId="43" fillId="0" borderId="3" xfId="0" applyFont="1" applyBorder="1"/>
    <xf numFmtId="3" fontId="43" fillId="0" borderId="3" xfId="5" applyNumberFormat="1" applyFont="1" applyBorder="1"/>
    <xf numFmtId="164" fontId="43" fillId="0" borderId="3" xfId="5" applyNumberFormat="1" applyFont="1" applyBorder="1"/>
    <xf numFmtId="1" fontId="31" fillId="0" borderId="3" xfId="0" applyNumberFormat="1" applyFont="1" applyBorder="1"/>
    <xf numFmtId="0" fontId="31" fillId="0" borderId="3" xfId="0" applyFont="1" applyBorder="1"/>
    <xf numFmtId="164" fontId="31" fillId="0" borderId="1" xfId="0" applyNumberFormat="1" applyFont="1" applyBorder="1" applyAlignment="1">
      <alignment horizontal="center" vertical="top" wrapText="1"/>
    </xf>
    <xf numFmtId="164" fontId="31" fillId="0" borderId="1" xfId="5" applyNumberFormat="1" applyFont="1" applyBorder="1"/>
    <xf numFmtId="164" fontId="5" fillId="0" borderId="1" xfId="5" applyNumberFormat="1" applyFont="1" applyBorder="1"/>
    <xf numFmtId="3" fontId="41" fillId="0" borderId="1" xfId="5" applyNumberFormat="1" applyFont="1" applyBorder="1"/>
    <xf numFmtId="164" fontId="31" fillId="0" borderId="1" xfId="0" applyNumberFormat="1" applyFont="1" applyBorder="1"/>
    <xf numFmtId="164" fontId="41" fillId="0" borderId="1" xfId="5" applyNumberFormat="1" applyFont="1" applyBorder="1" applyAlignment="1">
      <alignment vertical="center"/>
    </xf>
    <xf numFmtId="43" fontId="31" fillId="0" borderId="1" xfId="0" applyNumberFormat="1" applyFont="1" applyBorder="1"/>
    <xf numFmtId="164" fontId="44" fillId="0" borderId="1" xfId="5" applyNumberFormat="1" applyFont="1" applyBorder="1"/>
    <xf numFmtId="164" fontId="47" fillId="0" borderId="1" xfId="5" applyNumberFormat="1" applyFont="1" applyBorder="1" applyAlignment="1"/>
    <xf numFmtId="1" fontId="47" fillId="0" borderId="1" xfId="0" applyNumberFormat="1" applyFont="1" applyBorder="1" applyAlignment="1"/>
    <xf numFmtId="1" fontId="8" fillId="0" borderId="1" xfId="0" applyNumberFormat="1" applyFont="1" applyBorder="1" applyAlignment="1"/>
    <xf numFmtId="0" fontId="5" fillId="0" borderId="1" xfId="0" applyFont="1" applyBorder="1" applyAlignment="1">
      <alignment horizontal="right" vertical="top" wrapText="1"/>
    </xf>
    <xf numFmtId="164" fontId="34" fillId="0" borderId="1" xfId="0" applyNumberFormat="1" applyFont="1" applyBorder="1"/>
    <xf numFmtId="0" fontId="4" fillId="0" borderId="1" xfId="0" applyFont="1" applyBorder="1"/>
    <xf numFmtId="164" fontId="60" fillId="0" borderId="1" xfId="5" applyNumberFormat="1" applyFont="1" applyBorder="1"/>
    <xf numFmtId="164" fontId="47" fillId="0" borderId="1" xfId="0" applyNumberFormat="1" applyFont="1" applyBorder="1" applyAlignment="1"/>
    <xf numFmtId="1" fontId="6" fillId="0" borderId="1" xfId="0" applyNumberFormat="1" applyFont="1" applyBorder="1" applyAlignment="1">
      <alignment horizontal="center"/>
    </xf>
    <xf numFmtId="0" fontId="5" fillId="0" borderId="1" xfId="0" applyFont="1" applyBorder="1" applyAlignment="1">
      <alignment horizontal="center" vertical="top" wrapText="1"/>
    </xf>
    <xf numFmtId="168" fontId="5" fillId="0" borderId="1" xfId="0" applyNumberFormat="1" applyFont="1" applyBorder="1"/>
    <xf numFmtId="0" fontId="5" fillId="0" borderId="0" xfId="0" applyFont="1" applyAlignment="1">
      <alignment horizontal="center"/>
    </xf>
    <xf numFmtId="0" fontId="36" fillId="0" borderId="0" xfId="0" applyFont="1" applyAlignment="1">
      <alignment horizontal="center"/>
    </xf>
    <xf numFmtId="3" fontId="58" fillId="0" borderId="1" xfId="0" applyNumberFormat="1" applyFont="1" applyBorder="1" applyAlignment="1">
      <alignment horizontal="right"/>
    </xf>
    <xf numFmtId="0" fontId="4" fillId="0" borderId="0" xfId="0" applyFont="1"/>
    <xf numFmtId="0" fontId="59" fillId="0" borderId="1" xfId="0" applyFont="1" applyBorder="1"/>
    <xf numFmtId="0" fontId="56" fillId="4" borderId="1" xfId="0" applyFont="1" applyFill="1" applyBorder="1" applyAlignment="1">
      <alignment wrapText="1"/>
    </xf>
    <xf numFmtId="0" fontId="5" fillId="0" borderId="0" xfId="0" applyFont="1" applyAlignment="1">
      <alignment horizontal="center"/>
    </xf>
    <xf numFmtId="0" fontId="4" fillId="0" borderId="0" xfId="0" applyFont="1"/>
    <xf numFmtId="0" fontId="62" fillId="5" borderId="18" xfId="0" applyFont="1" applyFill="1" applyBorder="1" applyAlignment="1" applyProtection="1">
      <alignment horizontal="left" vertical="center" wrapText="1" shrinkToFit="1"/>
      <protection locked="0"/>
    </xf>
    <xf numFmtId="0" fontId="64" fillId="5" borderId="19" xfId="0" applyFont="1" applyFill="1" applyBorder="1" applyAlignment="1" applyProtection="1">
      <alignment horizontal="left" vertical="center" wrapText="1" shrinkToFit="1"/>
      <protection locked="0"/>
    </xf>
    <xf numFmtId="0" fontId="28" fillId="5" borderId="18" xfId="0" applyFont="1" applyFill="1" applyBorder="1" applyAlignment="1" applyProtection="1">
      <alignment horizontal="center" vertical="center" wrapText="1" shrinkToFit="1"/>
      <protection locked="0"/>
    </xf>
    <xf numFmtId="0" fontId="62" fillId="5" borderId="18" xfId="0" applyFont="1" applyFill="1" applyBorder="1" applyAlignment="1" applyProtection="1">
      <alignment horizontal="left" vertical="center" wrapText="1" shrinkToFit="1"/>
      <protection locked="0"/>
    </xf>
    <xf numFmtId="0" fontId="28" fillId="5" borderId="18" xfId="0" applyFont="1" applyFill="1" applyBorder="1" applyAlignment="1" applyProtection="1">
      <alignment horizontal="center" vertical="center" wrapText="1" shrinkToFit="1"/>
      <protection locked="0"/>
    </xf>
    <xf numFmtId="0" fontId="27" fillId="5" borderId="18" xfId="0" applyFont="1" applyFill="1" applyBorder="1" applyAlignment="1" applyProtection="1">
      <alignment horizontal="center" vertical="center" wrapText="1" shrinkToFit="1"/>
      <protection locked="0"/>
    </xf>
    <xf numFmtId="0" fontId="36" fillId="0" borderId="0" xfId="0" applyFont="1" applyAlignment="1">
      <alignment horizontal="center"/>
    </xf>
    <xf numFmtId="0" fontId="19" fillId="0" borderId="0" xfId="0" applyFont="1" applyAlignment="1">
      <alignment horizontal="center"/>
    </xf>
    <xf numFmtId="0" fontId="68" fillId="5" borderId="18" xfId="0" applyFont="1" applyFill="1" applyBorder="1" applyAlignment="1" applyProtection="1">
      <alignment horizontal="left" vertical="center" wrapText="1" shrinkToFit="1"/>
      <protection locked="0"/>
    </xf>
    <xf numFmtId="0" fontId="69" fillId="5" borderId="18" xfId="0" applyFont="1" applyFill="1" applyBorder="1" applyAlignment="1" applyProtection="1">
      <alignment horizontal="right" vertical="center" wrapText="1" shrinkToFit="1"/>
      <protection locked="0"/>
    </xf>
    <xf numFmtId="0" fontId="70" fillId="5" borderId="19" xfId="0" applyFont="1" applyFill="1" applyBorder="1" applyAlignment="1" applyProtection="1">
      <alignment horizontal="left" vertical="center" wrapText="1" shrinkToFit="1"/>
      <protection locked="0"/>
    </xf>
    <xf numFmtId="0" fontId="71" fillId="5" borderId="19" xfId="0" applyFont="1" applyFill="1" applyBorder="1" applyAlignment="1" applyProtection="1">
      <alignment horizontal="right" vertical="center" wrapText="1" shrinkToFit="1"/>
      <protection locked="0"/>
    </xf>
    <xf numFmtId="0" fontId="5" fillId="0" borderId="1" xfId="0" applyFont="1" applyBorder="1" applyAlignment="1">
      <alignment horizontal="center" vertical="justify" wrapText="1"/>
    </xf>
    <xf numFmtId="164" fontId="2" fillId="0" borderId="0" xfId="0" applyNumberFormat="1" applyFont="1"/>
    <xf numFmtId="3" fontId="39" fillId="3" borderId="1" xfId="4" applyNumberFormat="1" applyFont="1" applyFill="1" applyBorder="1" applyAlignment="1">
      <alignment horizontal="right" wrapText="1"/>
    </xf>
    <xf numFmtId="0" fontId="5" fillId="0" borderId="0" xfId="0" applyFont="1" applyAlignment="1">
      <alignment horizontal="center"/>
    </xf>
    <xf numFmtId="0" fontId="11" fillId="0" borderId="0" xfId="0" applyFont="1" applyAlignment="1">
      <alignment horizontal="center"/>
    </xf>
    <xf numFmtId="0" fontId="35" fillId="0" borderId="0" xfId="0" applyFont="1" applyAlignment="1">
      <alignment horizontal="center"/>
    </xf>
    <xf numFmtId="0" fontId="20" fillId="0" borderId="0" xfId="0" applyFont="1" applyBorder="1" applyAlignment="1">
      <alignment horizontal="center"/>
    </xf>
    <xf numFmtId="0" fontId="32" fillId="0" borderId="0" xfId="0" applyFont="1" applyAlignment="1">
      <alignment horizontal="center"/>
    </xf>
    <xf numFmtId="0" fontId="10" fillId="0" borderId="0" xfId="0" applyFont="1" applyBorder="1" applyAlignment="1">
      <alignment horizont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left" wrapText="1"/>
    </xf>
    <xf numFmtId="0" fontId="7" fillId="0" borderId="0" xfId="0" applyFont="1" applyAlignment="1">
      <alignment horizontal="center"/>
    </xf>
    <xf numFmtId="0" fontId="14" fillId="0" borderId="0" xfId="0" applyFont="1" applyAlignment="1">
      <alignment horizontal="center"/>
    </xf>
    <xf numFmtId="0" fontId="18" fillId="0" borderId="0" xfId="0" applyFont="1" applyAlignment="1">
      <alignment horizontal="center"/>
    </xf>
    <xf numFmtId="0" fontId="17" fillId="0" borderId="0" xfId="0" applyFont="1" applyAlignment="1">
      <alignment horizontal="left"/>
    </xf>
    <xf numFmtId="0" fontId="36"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xf>
    <xf numFmtId="0" fontId="19" fillId="0" borderId="0" xfId="0" applyFont="1" applyAlignment="1">
      <alignment horizontal="center"/>
    </xf>
    <xf numFmtId="0" fontId="54" fillId="0" borderId="0" xfId="0" applyFont="1" applyAlignment="1">
      <alignment horizontal="center"/>
    </xf>
    <xf numFmtId="0" fontId="4" fillId="0" borderId="0" xfId="0" applyFont="1" applyAlignment="1">
      <alignment horizontal="center"/>
    </xf>
    <xf numFmtId="0" fontId="30" fillId="0" borderId="0" xfId="0" applyFont="1" applyAlignment="1">
      <alignment horizontal="center"/>
    </xf>
    <xf numFmtId="0" fontId="31" fillId="4" borderId="23" xfId="0" applyFont="1" applyFill="1" applyBorder="1" applyAlignment="1">
      <alignment horizontal="center"/>
    </xf>
    <xf numFmtId="0" fontId="31" fillId="4" borderId="1" xfId="0" applyFont="1" applyFill="1" applyBorder="1" applyAlignment="1">
      <alignment horizontal="center"/>
    </xf>
    <xf numFmtId="0" fontId="31" fillId="4" borderId="24" xfId="0" applyFont="1" applyFill="1" applyBorder="1" applyAlignment="1">
      <alignment horizontal="center"/>
    </xf>
    <xf numFmtId="0" fontId="33" fillId="4" borderId="25" xfId="0" applyFont="1" applyFill="1" applyBorder="1" applyAlignment="1">
      <alignment horizontal="center"/>
    </xf>
    <xf numFmtId="0" fontId="34" fillId="4" borderId="26" xfId="0" applyFont="1" applyFill="1" applyBorder="1" applyAlignment="1">
      <alignment horizontal="center"/>
    </xf>
    <xf numFmtId="165" fontId="33" fillId="4" borderId="27" xfId="0" applyNumberFormat="1" applyFont="1" applyFill="1" applyBorder="1" applyAlignment="1">
      <alignment horizontal="center"/>
    </xf>
    <xf numFmtId="0" fontId="34" fillId="4" borderId="28" xfId="0" applyFont="1" applyFill="1" applyBorder="1" applyAlignment="1">
      <alignment horizontal="center"/>
    </xf>
    <xf numFmtId="164" fontId="31" fillId="4" borderId="28" xfId="5" applyNumberFormat="1" applyFont="1" applyFill="1" applyBorder="1" applyAlignment="1">
      <alignment horizontal="center"/>
    </xf>
    <xf numFmtId="164" fontId="31" fillId="4" borderId="28" xfId="0" applyNumberFormat="1" applyFont="1" applyFill="1" applyBorder="1" applyAlignment="1">
      <alignment horizontal="center"/>
    </xf>
    <xf numFmtId="164" fontId="34" fillId="4" borderId="28" xfId="5" applyNumberFormat="1" applyFont="1" applyFill="1" applyBorder="1" applyAlignment="1">
      <alignment horizontal="center"/>
    </xf>
    <xf numFmtId="165" fontId="33" fillId="4" borderId="29" xfId="0" applyNumberFormat="1" applyFont="1" applyFill="1" applyBorder="1" applyAlignment="1">
      <alignment horizontal="center"/>
    </xf>
    <xf numFmtId="0" fontId="34" fillId="4" borderId="30" xfId="0" applyFont="1" applyFill="1" applyBorder="1" applyAlignment="1">
      <alignment horizontal="center"/>
    </xf>
    <xf numFmtId="0" fontId="6" fillId="0" borderId="0" xfId="0" applyFont="1" applyBorder="1" applyAlignment="1">
      <alignment horizontal="right"/>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7" fillId="0" borderId="0" xfId="0" applyFont="1" applyBorder="1" applyAlignment="1">
      <alignment horizontal="center"/>
    </xf>
    <xf numFmtId="0" fontId="4" fillId="0" borderId="0" xfId="0" applyFont="1" applyBorder="1"/>
    <xf numFmtId="0" fontId="5" fillId="0" borderId="0" xfId="0" applyFont="1" applyBorder="1"/>
    <xf numFmtId="0" fontId="6" fillId="0" borderId="0" xfId="0" applyFont="1" applyBorder="1"/>
    <xf numFmtId="0" fontId="52" fillId="0" borderId="0" xfId="0" applyFont="1" applyBorder="1"/>
    <xf numFmtId="0" fontId="1" fillId="0" borderId="0" xfId="0" applyFont="1" applyBorder="1"/>
    <xf numFmtId="0" fontId="6" fillId="0" borderId="0" xfId="0" applyFont="1" applyBorder="1" applyAlignment="1">
      <alignment horizontal="center"/>
    </xf>
    <xf numFmtId="0" fontId="31" fillId="0" borderId="0" xfId="0" applyFont="1" applyBorder="1" applyAlignment="1">
      <alignment horizontal="right" vertical="top" wrapText="1"/>
    </xf>
    <xf numFmtId="1" fontId="5" fillId="0" borderId="0" xfId="0" applyNumberFormat="1" applyFont="1" applyBorder="1"/>
    <xf numFmtId="167" fontId="5" fillId="0" borderId="0" xfId="0" applyNumberFormat="1" applyFont="1" applyBorder="1"/>
    <xf numFmtId="166" fontId="5" fillId="0" borderId="0" xfId="0" applyNumberFormat="1" applyFont="1" applyBorder="1"/>
    <xf numFmtId="164" fontId="5" fillId="0" borderId="0" xfId="0" applyNumberFormat="1" applyFont="1" applyBorder="1"/>
    <xf numFmtId="0" fontId="31" fillId="0" borderId="0" xfId="0" applyFont="1" applyBorder="1"/>
    <xf numFmtId="0" fontId="47" fillId="0" borderId="0" xfId="0" applyFont="1" applyBorder="1" applyAlignment="1"/>
    <xf numFmtId="43" fontId="5" fillId="0" borderId="0" xfId="0" applyNumberFormat="1" applyFont="1" applyBorder="1"/>
    <xf numFmtId="0" fontId="5" fillId="0" borderId="0" xfId="0" applyFont="1" applyBorder="1" applyAlignment="1">
      <alignment horizontal="right" vertical="top" wrapText="1"/>
    </xf>
    <xf numFmtId="168" fontId="5" fillId="0" borderId="0" xfId="0" applyNumberFormat="1" applyFont="1" applyBorder="1"/>
    <xf numFmtId="0" fontId="31" fillId="0" borderId="0" xfId="0" applyFont="1" applyAlignment="1">
      <alignment horizontal="left" vertical="center"/>
    </xf>
    <xf numFmtId="0" fontId="5" fillId="0" borderId="0" xfId="0" applyFont="1" applyAlignment="1">
      <alignment horizontal="center"/>
    </xf>
    <xf numFmtId="0" fontId="32" fillId="0" borderId="0" xfId="0" applyFont="1" applyAlignment="1">
      <alignment horizontal="center" vertical="center"/>
    </xf>
    <xf numFmtId="0" fontId="31" fillId="0" borderId="0" xfId="0" applyFont="1" applyAlignment="1">
      <alignment horizontal="center"/>
    </xf>
    <xf numFmtId="0" fontId="35" fillId="0" borderId="0" xfId="0" applyFont="1" applyAlignment="1">
      <alignment horizontal="center"/>
    </xf>
    <xf numFmtId="3" fontId="58" fillId="0" borderId="1" xfId="0" applyNumberFormat="1" applyFont="1" applyBorder="1" applyAlignment="1">
      <alignment horizontal="right"/>
    </xf>
    <xf numFmtId="0" fontId="32" fillId="0" borderId="0" xfId="0" applyFont="1" applyAlignment="1">
      <alignment horizontal="center"/>
    </xf>
    <xf numFmtId="0" fontId="10" fillId="0" borderId="0" xfId="0" applyFont="1" applyBorder="1" applyAlignment="1">
      <alignment horizontal="center"/>
    </xf>
    <xf numFmtId="0" fontId="17" fillId="0" borderId="0" xfId="0" applyFont="1" applyAlignment="1">
      <alignment horizontal="center" vertical="center" wrapText="1"/>
    </xf>
    <xf numFmtId="0" fontId="17" fillId="0" borderId="0" xfId="0" applyFont="1" applyAlignment="1">
      <alignment horizontal="left" wrapText="1"/>
    </xf>
    <xf numFmtId="0" fontId="6" fillId="0" borderId="4" xfId="0" applyFont="1" applyBorder="1" applyAlignment="1">
      <alignment horizontal="center"/>
    </xf>
    <xf numFmtId="0" fontId="11" fillId="0" borderId="0" xfId="0" applyFont="1" applyAlignment="1">
      <alignment horizontal="center"/>
    </xf>
    <xf numFmtId="0" fontId="7" fillId="0" borderId="0" xfId="0" applyFont="1" applyAlignment="1">
      <alignment horizontal="center"/>
    </xf>
    <xf numFmtId="0" fontId="14" fillId="0" borderId="0" xfId="0" applyFont="1" applyAlignment="1">
      <alignment horizontal="center"/>
    </xf>
    <xf numFmtId="0" fontId="18" fillId="0" borderId="0" xfId="0" applyFont="1" applyAlignment="1">
      <alignment horizontal="center"/>
    </xf>
    <xf numFmtId="0" fontId="17" fillId="0" borderId="0" xfId="0" applyFont="1" applyAlignment="1">
      <alignment horizontal="left"/>
    </xf>
    <xf numFmtId="0" fontId="17" fillId="0" borderId="0" xfId="0" applyFont="1" applyAlignment="1">
      <alignment horizontal="left" vertical="center" wrapText="1"/>
    </xf>
    <xf numFmtId="0" fontId="17" fillId="0" borderId="0" xfId="0" applyFont="1" applyAlignment="1">
      <alignment horizontal="left" vertical="center"/>
    </xf>
    <xf numFmtId="0" fontId="36" fillId="0" borderId="0" xfId="0" applyFont="1" applyAlignment="1">
      <alignment horizontal="center"/>
    </xf>
    <xf numFmtId="0" fontId="4" fillId="0" borderId="0" xfId="0" applyFont="1"/>
    <xf numFmtId="0" fontId="16" fillId="0" borderId="0" xfId="0" applyFont="1" applyAlignment="1">
      <alignment horizontal="center"/>
    </xf>
    <xf numFmtId="0" fontId="15" fillId="0" borderId="0" xfId="0" applyFont="1" applyAlignment="1">
      <alignment horizontal="center"/>
    </xf>
    <xf numFmtId="0" fontId="19" fillId="0" borderId="0" xfId="0" applyFont="1" applyAlignment="1">
      <alignment horizontal="center"/>
    </xf>
    <xf numFmtId="0" fontId="20" fillId="0" borderId="0" xfId="0" applyFont="1" applyBorder="1" applyAlignment="1">
      <alignment horizontal="center"/>
    </xf>
    <xf numFmtId="0" fontId="62" fillId="5" borderId="18" xfId="0" applyFont="1" applyFill="1" applyBorder="1" applyAlignment="1" applyProtection="1">
      <alignment horizontal="right" vertical="center" wrapText="1" shrinkToFit="1"/>
      <protection locked="0"/>
    </xf>
    <xf numFmtId="0" fontId="64" fillId="5" borderId="19" xfId="0" applyFont="1" applyFill="1" applyBorder="1" applyAlignment="1" applyProtection="1">
      <alignment horizontal="center" vertical="center" wrapText="1" shrinkToFit="1"/>
      <protection locked="0"/>
    </xf>
    <xf numFmtId="0" fontId="62" fillId="5" borderId="18" xfId="0" applyFont="1" applyFill="1" applyBorder="1" applyAlignment="1" applyProtection="1">
      <alignment horizontal="center" vertical="center" wrapText="1" shrinkToFit="1"/>
      <protection locked="0"/>
    </xf>
    <xf numFmtId="0" fontId="28" fillId="5" borderId="18" xfId="0" applyFont="1" applyFill="1" applyBorder="1" applyAlignment="1" applyProtection="1">
      <alignment horizontal="center" vertical="center" wrapText="1" shrinkToFit="1"/>
      <protection locked="0"/>
    </xf>
    <xf numFmtId="0" fontId="67" fillId="5" borderId="0" xfId="0" applyFont="1" applyFill="1" applyAlignment="1" applyProtection="1">
      <alignment horizontal="left" vertical="center" wrapText="1" shrinkToFit="1"/>
      <protection locked="0"/>
    </xf>
    <xf numFmtId="0" fontId="61" fillId="0" borderId="0" xfId="0" applyNumberFormat="1" applyFont="1" applyFill="1" applyBorder="1" applyAlignment="1" applyProtection="1">
      <alignment horizontal="left"/>
      <protection locked="0"/>
    </xf>
    <xf numFmtId="0" fontId="27" fillId="5" borderId="18" xfId="0" applyFont="1" applyFill="1" applyBorder="1" applyAlignment="1" applyProtection="1">
      <alignment horizontal="center" vertical="center" wrapText="1" shrinkToFit="1"/>
      <protection locked="0"/>
    </xf>
    <xf numFmtId="0" fontId="66" fillId="5" borderId="0" xfId="0" applyFont="1" applyFill="1" applyAlignment="1" applyProtection="1">
      <alignment horizontal="right" vertical="center" wrapText="1" shrinkToFit="1"/>
      <protection locked="0"/>
    </xf>
    <xf numFmtId="0" fontId="69" fillId="5" borderId="20" xfId="0" applyFont="1" applyFill="1" applyBorder="1" applyAlignment="1" applyProtection="1">
      <alignment horizontal="right" vertical="center" wrapText="1" shrinkToFit="1"/>
      <protection locked="0"/>
    </xf>
    <xf numFmtId="0" fontId="69" fillId="5" borderId="21" xfId="0" applyFont="1" applyFill="1" applyBorder="1" applyAlignment="1" applyProtection="1">
      <alignment horizontal="right" vertical="center" wrapText="1" shrinkToFit="1"/>
      <protection locked="0"/>
    </xf>
    <xf numFmtId="0" fontId="69" fillId="5" borderId="22" xfId="0" applyFont="1" applyFill="1" applyBorder="1" applyAlignment="1" applyProtection="1">
      <alignment horizontal="right" vertical="center" wrapText="1" shrinkToFit="1"/>
      <protection locked="0"/>
    </xf>
    <xf numFmtId="0" fontId="71" fillId="5" borderId="20" xfId="0" applyFont="1" applyFill="1" applyBorder="1" applyAlignment="1" applyProtection="1">
      <alignment horizontal="right" vertical="center" wrapText="1" shrinkToFit="1"/>
      <protection locked="0"/>
    </xf>
    <xf numFmtId="0" fontId="71" fillId="5" borderId="21" xfId="0" applyFont="1" applyFill="1" applyBorder="1" applyAlignment="1" applyProtection="1">
      <alignment horizontal="right" vertical="center" wrapText="1" shrinkToFit="1"/>
      <protection locked="0"/>
    </xf>
    <xf numFmtId="0" fontId="71" fillId="5" borderId="22" xfId="0" applyFont="1" applyFill="1" applyBorder="1" applyAlignment="1" applyProtection="1">
      <alignment horizontal="right" vertical="center" wrapText="1" shrinkToFit="1"/>
      <protection locked="0"/>
    </xf>
    <xf numFmtId="0" fontId="70" fillId="5" borderId="19" xfId="0" applyFont="1" applyFill="1" applyBorder="1" applyAlignment="1" applyProtection="1">
      <alignment horizontal="center" vertical="center" wrapText="1" shrinkToFit="1"/>
      <protection locked="0"/>
    </xf>
    <xf numFmtId="0" fontId="68" fillId="5" borderId="18" xfId="0" applyFont="1" applyFill="1" applyBorder="1" applyAlignment="1" applyProtection="1">
      <alignment horizontal="right" vertical="center" wrapText="1" shrinkToFit="1"/>
      <protection locked="0"/>
    </xf>
    <xf numFmtId="0" fontId="68" fillId="5" borderId="18" xfId="0" applyFont="1" applyFill="1" applyBorder="1" applyAlignment="1" applyProtection="1">
      <alignment horizontal="center" vertical="center" wrapText="1" shrinkToFit="1"/>
      <protection locked="0"/>
    </xf>
    <xf numFmtId="0" fontId="63" fillId="5" borderId="18" xfId="0" applyFont="1" applyFill="1" applyBorder="1" applyAlignment="1" applyProtection="1">
      <alignment horizontal="right" vertical="center" wrapText="1" shrinkToFit="1"/>
      <protection locked="0"/>
    </xf>
    <xf numFmtId="0" fontId="65" fillId="5" borderId="19" xfId="0" applyFont="1" applyFill="1" applyBorder="1" applyAlignment="1" applyProtection="1">
      <alignment horizontal="right" vertical="center" wrapText="1" shrinkToFit="1"/>
      <protection locked="0"/>
    </xf>
    <xf numFmtId="0" fontId="64" fillId="5" borderId="33" xfId="0" applyFont="1" applyFill="1" applyBorder="1" applyAlignment="1" applyProtection="1">
      <alignment horizontal="center" vertical="center" wrapText="1" shrinkToFit="1"/>
      <protection locked="0"/>
    </xf>
    <xf numFmtId="0" fontId="64" fillId="5" borderId="34" xfId="0" applyFont="1" applyFill="1" applyBorder="1" applyAlignment="1" applyProtection="1">
      <alignment horizontal="center" vertical="center" wrapText="1" shrinkToFit="1"/>
      <protection locked="0"/>
    </xf>
    <xf numFmtId="0" fontId="65" fillId="5" borderId="33" xfId="0" applyFont="1" applyFill="1" applyBorder="1" applyAlignment="1" applyProtection="1">
      <alignment horizontal="right" vertical="center" wrapText="1" shrinkToFit="1"/>
      <protection locked="0"/>
    </xf>
    <xf numFmtId="0" fontId="65" fillId="5" borderId="34" xfId="0" applyFont="1" applyFill="1" applyBorder="1" applyAlignment="1" applyProtection="1">
      <alignment horizontal="right" vertical="center" wrapText="1" shrinkToFit="1"/>
      <protection locked="0"/>
    </xf>
    <xf numFmtId="0" fontId="64" fillId="5" borderId="31" xfId="0" applyFont="1" applyFill="1" applyBorder="1" applyAlignment="1" applyProtection="1">
      <alignment horizontal="center" vertical="center" wrapText="1" shrinkToFit="1"/>
      <protection locked="0"/>
    </xf>
    <xf numFmtId="0" fontId="64" fillId="5" borderId="32" xfId="0" applyFont="1" applyFill="1" applyBorder="1" applyAlignment="1" applyProtection="1">
      <alignment horizontal="center" vertical="center" wrapText="1" shrinkToFit="1"/>
      <protection locked="0"/>
    </xf>
    <xf numFmtId="0" fontId="65" fillId="5" borderId="31" xfId="0" applyFont="1" applyFill="1" applyBorder="1" applyAlignment="1" applyProtection="1">
      <alignment horizontal="right" vertical="center" wrapText="1" shrinkToFit="1"/>
      <protection locked="0"/>
    </xf>
    <xf numFmtId="0" fontId="65" fillId="5" borderId="32" xfId="0" applyFont="1" applyFill="1" applyBorder="1" applyAlignment="1" applyProtection="1">
      <alignment horizontal="right" vertical="center" wrapText="1" shrinkToFit="1"/>
      <protection locked="0"/>
    </xf>
    <xf numFmtId="0" fontId="62" fillId="5" borderId="20" xfId="0" applyFont="1" applyFill="1" applyBorder="1" applyAlignment="1" applyProtection="1">
      <alignment horizontal="right" vertical="center" wrapText="1" shrinkToFit="1"/>
      <protection locked="0"/>
    </xf>
    <xf numFmtId="0" fontId="62" fillId="5" borderId="22" xfId="0" applyFont="1" applyFill="1" applyBorder="1" applyAlignment="1" applyProtection="1">
      <alignment horizontal="right" vertical="center" wrapText="1" shrinkToFit="1"/>
      <protection locked="0"/>
    </xf>
    <xf numFmtId="0" fontId="62" fillId="5" borderId="21" xfId="0" applyFont="1" applyFill="1" applyBorder="1" applyAlignment="1" applyProtection="1">
      <alignment horizontal="right" vertical="center" wrapText="1" shrinkToFit="1"/>
      <protection locked="0"/>
    </xf>
    <xf numFmtId="0" fontId="63" fillId="5" borderId="20" xfId="0" applyFont="1" applyFill="1" applyBorder="1" applyAlignment="1" applyProtection="1">
      <alignment horizontal="right" vertical="center" wrapText="1" shrinkToFit="1"/>
      <protection locked="0"/>
    </xf>
    <xf numFmtId="0" fontId="63" fillId="5" borderId="21" xfId="0" applyFont="1" applyFill="1" applyBorder="1" applyAlignment="1" applyProtection="1">
      <alignment horizontal="right" vertical="center" wrapText="1" shrinkToFit="1"/>
      <protection locked="0"/>
    </xf>
    <xf numFmtId="0" fontId="62" fillId="5" borderId="20" xfId="0" applyFont="1" applyFill="1" applyBorder="1" applyAlignment="1" applyProtection="1">
      <alignment horizontal="center" vertical="center" wrapText="1" shrinkToFit="1"/>
      <protection locked="0"/>
    </xf>
    <xf numFmtId="0" fontId="62" fillId="5" borderId="21" xfId="0" applyFont="1" applyFill="1" applyBorder="1" applyAlignment="1" applyProtection="1">
      <alignment horizontal="center" vertical="center" wrapText="1" shrinkToFit="1"/>
      <protection locked="0"/>
    </xf>
    <xf numFmtId="0" fontId="64" fillId="5" borderId="20" xfId="0" applyFont="1" applyFill="1" applyBorder="1" applyAlignment="1" applyProtection="1">
      <alignment horizontal="center" vertical="center" wrapText="1" shrinkToFit="1"/>
      <protection locked="0"/>
    </xf>
    <xf numFmtId="0" fontId="64" fillId="5" borderId="21" xfId="0" applyFont="1" applyFill="1" applyBorder="1" applyAlignment="1" applyProtection="1">
      <alignment horizontal="center" vertical="center" wrapText="1" shrinkToFit="1"/>
      <protection locked="0"/>
    </xf>
    <xf numFmtId="0" fontId="65" fillId="5" borderId="20" xfId="0" applyFont="1" applyFill="1" applyBorder="1" applyAlignment="1" applyProtection="1">
      <alignment horizontal="right" vertical="center" wrapText="1" shrinkToFit="1"/>
      <protection locked="0"/>
    </xf>
    <xf numFmtId="0" fontId="65" fillId="5" borderId="21" xfId="0" applyFont="1" applyFill="1" applyBorder="1" applyAlignment="1" applyProtection="1">
      <alignment horizontal="right" vertical="center" wrapText="1" shrinkToFit="1"/>
      <protection locked="0"/>
    </xf>
    <xf numFmtId="0" fontId="28" fillId="5" borderId="20" xfId="0" applyFont="1" applyFill="1" applyBorder="1" applyAlignment="1" applyProtection="1">
      <alignment horizontal="center" vertical="center" wrapText="1" shrinkToFit="1"/>
      <protection locked="0"/>
    </xf>
    <xf numFmtId="0" fontId="28" fillId="5" borderId="21" xfId="0" applyFont="1" applyFill="1" applyBorder="1" applyAlignment="1" applyProtection="1">
      <alignment horizontal="center" vertical="center" wrapText="1" shrinkToFit="1"/>
      <protection locked="0"/>
    </xf>
    <xf numFmtId="0" fontId="27" fillId="5" borderId="35" xfId="0" applyFont="1" applyFill="1" applyBorder="1" applyAlignment="1" applyProtection="1">
      <alignment horizontal="center" vertical="center" wrapText="1" shrinkToFit="1"/>
      <protection locked="0"/>
    </xf>
    <xf numFmtId="0" fontId="27" fillId="5" borderId="36" xfId="0" applyFont="1" applyFill="1" applyBorder="1" applyAlignment="1" applyProtection="1">
      <alignment horizontal="center" vertical="center" wrapText="1" shrinkToFit="1"/>
      <protection locked="0"/>
    </xf>
    <xf numFmtId="0" fontId="27" fillId="5" borderId="20" xfId="0" applyFont="1" applyFill="1" applyBorder="1" applyAlignment="1" applyProtection="1">
      <alignment horizontal="center" vertical="center" wrapText="1" shrinkToFit="1"/>
      <protection locked="0"/>
    </xf>
    <xf numFmtId="0" fontId="27" fillId="5" borderId="21" xfId="0" applyFont="1" applyFill="1" applyBorder="1" applyAlignment="1" applyProtection="1">
      <alignment horizontal="center" vertical="center" wrapText="1" shrinkToFit="1"/>
      <protection locked="0"/>
    </xf>
    <xf numFmtId="0" fontId="67" fillId="5" borderId="37" xfId="0" applyFont="1" applyFill="1" applyBorder="1" applyAlignment="1" applyProtection="1">
      <alignment horizontal="left" vertical="center" wrapText="1" shrinkToFit="1"/>
      <protection locked="0"/>
    </xf>
    <xf numFmtId="0" fontId="61" fillId="0" borderId="37" xfId="0" applyNumberFormat="1" applyFont="1" applyFill="1" applyBorder="1" applyAlignment="1" applyProtection="1">
      <alignment horizontal="left"/>
      <protection locked="0"/>
    </xf>
    <xf numFmtId="0" fontId="61" fillId="0" borderId="38" xfId="0" applyNumberFormat="1" applyFont="1" applyFill="1" applyBorder="1" applyAlignment="1" applyProtection="1">
      <alignment horizontal="left"/>
      <protection locked="0"/>
    </xf>
    <xf numFmtId="0" fontId="64" fillId="5" borderId="39" xfId="0" applyFont="1" applyFill="1" applyBorder="1" applyAlignment="1" applyProtection="1">
      <alignment horizontal="center" vertical="center" wrapText="1" shrinkToFit="1"/>
      <protection locked="0"/>
    </xf>
    <xf numFmtId="0" fontId="64" fillId="5" borderId="40" xfId="0" applyFont="1" applyFill="1" applyBorder="1" applyAlignment="1" applyProtection="1">
      <alignment horizontal="center" vertical="center" wrapText="1" shrinkToFit="1"/>
      <protection locked="0"/>
    </xf>
    <xf numFmtId="0" fontId="65" fillId="5" borderId="39" xfId="0" applyFont="1" applyFill="1" applyBorder="1" applyAlignment="1" applyProtection="1">
      <alignment horizontal="right" vertical="center" wrapText="1" shrinkToFit="1"/>
      <protection locked="0"/>
    </xf>
    <xf numFmtId="0" fontId="65" fillId="5" borderId="40" xfId="0" applyFont="1" applyFill="1" applyBorder="1" applyAlignment="1" applyProtection="1">
      <alignment horizontal="right" vertical="center" wrapText="1" shrinkToFit="1"/>
      <protection locked="0"/>
    </xf>
    <xf numFmtId="0" fontId="54" fillId="0" borderId="0" xfId="0" applyFont="1" applyAlignment="1">
      <alignment horizontal="center"/>
    </xf>
    <xf numFmtId="0" fontId="4" fillId="0" borderId="0" xfId="0" applyFont="1" applyAlignment="1">
      <alignment horizontal="center"/>
    </xf>
    <xf numFmtId="0" fontId="30" fillId="0" borderId="0" xfId="0" applyFont="1" applyAlignment="1">
      <alignment horizontal="center"/>
    </xf>
    <xf numFmtId="0" fontId="6" fillId="0" borderId="4" xfId="0" applyFont="1" applyBorder="1" applyAlignment="1">
      <alignment horizontal="right"/>
    </xf>
  </cellXfs>
  <cellStyles count="6">
    <cellStyle name="Comma" xfId="5" builtinId="3"/>
    <cellStyle name="Comma 2" xfId="4"/>
    <cellStyle name="Normal" xfId="0" builtinId="0"/>
    <cellStyle name="Normal 2" xfId="1"/>
    <cellStyle name="Normal 3" xfId="2"/>
    <cellStyle name="Normal 4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3" name="Straight Connector 2"/>
        <xdr:cNvCxnSpPr/>
      </xdr:nvCxnSpPr>
      <xdr:spPr>
        <a:xfrm>
          <a:off x="4392930" y="1242060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370070" y="1264158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3" name="Straight Connector 2"/>
        <xdr:cNvCxnSpPr/>
      </xdr:nvCxnSpPr>
      <xdr:spPr>
        <a:xfrm>
          <a:off x="4370070" y="1264158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168</xdr:row>
      <xdr:rowOff>38100</xdr:rowOff>
    </xdr:from>
    <xdr:to>
      <xdr:col>4</xdr:col>
      <xdr:colOff>800100</xdr:colOff>
      <xdr:row>168</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1009650</xdr:colOff>
      <xdr:row>3</xdr:row>
      <xdr:rowOff>38100</xdr:rowOff>
    </xdr:from>
    <xdr:to>
      <xdr:col>4</xdr:col>
      <xdr:colOff>800100</xdr:colOff>
      <xdr:row>3</xdr:row>
      <xdr:rowOff>38100</xdr:rowOff>
    </xdr:to>
    <xdr:cxnSp macro="">
      <xdr:nvCxnSpPr>
        <xdr:cNvPr id="3" name="Straight Connector 2"/>
        <xdr:cNvCxnSpPr/>
      </xdr:nvCxnSpPr>
      <xdr:spPr>
        <a:xfrm>
          <a:off x="4392930" y="373913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431;NG%20&#272;&#7840;O\C&#212;NG%20KHAI%20TT%2061\NAM%202018\CONG%20KHAI%2061%20CHU&#7848;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2"/>
      <sheetName val="B2 BS Đ1"/>
      <sheetName val="B2 BS Đ2"/>
      <sheetName val="B2 BS Đ3"/>
      <sheetName val="Biểu 3 Q1"/>
      <sheetName val="Biểu 3 Q2"/>
      <sheetName val="Biểu 3 Q3"/>
      <sheetName val="Biểu 3 Q4"/>
      <sheetName val="Bieu 4 "/>
    </sheetNames>
    <sheetDataSet>
      <sheetData sheetId="0" refreshError="1"/>
      <sheetData sheetId="1" refreshError="1"/>
      <sheetData sheetId="2" refreshError="1"/>
      <sheetData sheetId="3" refreshError="1"/>
      <sheetData sheetId="4" refreshError="1">
        <row r="28">
          <cell r="D28">
            <v>273679408</v>
          </cell>
        </row>
        <row r="36">
          <cell r="D36">
            <v>24877783</v>
          </cell>
        </row>
      </sheetData>
      <sheetData sheetId="5" refreshError="1">
        <row r="28">
          <cell r="D28">
            <v>549719108</v>
          </cell>
        </row>
        <row r="36">
          <cell r="D36">
            <v>31219783</v>
          </cell>
        </row>
        <row r="46">
          <cell r="D46">
            <v>244630000</v>
          </cell>
        </row>
        <row r="48">
          <cell r="D48">
            <v>9990000</v>
          </cell>
        </row>
      </sheetData>
      <sheetData sheetId="6" refreshError="1">
        <row r="28">
          <cell r="D28">
            <v>824354008</v>
          </cell>
        </row>
        <row r="36">
          <cell r="D36">
            <v>33633283</v>
          </cell>
        </row>
        <row r="43">
          <cell r="D43">
            <v>124368000</v>
          </cell>
        </row>
        <row r="45">
          <cell r="D45">
            <v>12000000</v>
          </cell>
        </row>
        <row r="46">
          <cell r="D46">
            <v>244630000</v>
          </cell>
        </row>
        <row r="48">
          <cell r="D48">
            <v>10490000</v>
          </cell>
        </row>
      </sheetData>
      <sheetData sheetId="7" refreshError="1">
        <row r="28">
          <cell r="D28">
            <v>1092085708</v>
          </cell>
        </row>
        <row r="34">
          <cell r="D34">
            <v>105020000</v>
          </cell>
        </row>
        <row r="36">
          <cell r="D36">
            <v>46411683</v>
          </cell>
        </row>
        <row r="37">
          <cell r="D37">
            <v>79006000</v>
          </cell>
        </row>
        <row r="42">
          <cell r="D42">
            <v>138903317</v>
          </cell>
        </row>
        <row r="43">
          <cell r="D43">
            <v>177205000</v>
          </cell>
        </row>
        <row r="45">
          <cell r="D45">
            <v>16000000</v>
          </cell>
        </row>
        <row r="46">
          <cell r="D46">
            <v>244630000</v>
          </cell>
        </row>
        <row r="48">
          <cell r="D48">
            <v>10490000</v>
          </cell>
        </row>
        <row r="50">
          <cell r="D50">
            <v>13916800</v>
          </cell>
        </row>
        <row r="52">
          <cell r="D52">
            <v>349998000</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opLeftCell="A28" workbookViewId="0">
      <selection activeCell="B39" sqref="B39"/>
    </sheetView>
  </sheetViews>
  <sheetFormatPr defaultRowHeight="15"/>
  <cols>
    <col min="1" max="1" width="8.42578125" customWidth="1"/>
    <col min="2" max="2" width="52.85546875" customWidth="1"/>
    <col min="3" max="3" width="32.28515625" customWidth="1"/>
  </cols>
  <sheetData>
    <row r="1" spans="1:3" s="61" customFormat="1" ht="18.75">
      <c r="A1" s="60"/>
      <c r="C1" s="59" t="s">
        <v>101</v>
      </c>
    </row>
    <row r="2" spans="1:3" ht="15.75">
      <c r="A2" s="251" t="s">
        <v>82</v>
      </c>
      <c r="B2" s="251"/>
    </row>
    <row r="3" spans="1:3" ht="21.75" customHeight="1">
      <c r="A3" s="251" t="s">
        <v>83</v>
      </c>
      <c r="B3" s="251"/>
    </row>
    <row r="4" spans="1:3" ht="23.25" customHeight="1">
      <c r="A4" s="253" t="s">
        <v>96</v>
      </c>
      <c r="B4" s="253"/>
      <c r="C4" s="253"/>
    </row>
    <row r="5" spans="1:3" ht="21" customHeight="1">
      <c r="A5" s="33" t="s">
        <v>127</v>
      </c>
    </row>
    <row r="6" spans="1:3" s="1" customFormat="1" ht="18">
      <c r="A6" s="252" t="s">
        <v>11</v>
      </c>
      <c r="B6" s="252"/>
      <c r="C6" s="252"/>
    </row>
    <row r="7" spans="1:3" ht="20.25" customHeight="1" thickBot="1">
      <c r="A7" s="33"/>
      <c r="C7" s="34" t="s">
        <v>85</v>
      </c>
    </row>
    <row r="8" spans="1:3" ht="19.5" customHeight="1">
      <c r="A8" s="35" t="s">
        <v>86</v>
      </c>
      <c r="B8" s="36" t="s">
        <v>5</v>
      </c>
      <c r="C8" s="37" t="s">
        <v>8</v>
      </c>
    </row>
    <row r="9" spans="1:3" ht="19.5" customHeight="1">
      <c r="A9" s="38" t="s">
        <v>1</v>
      </c>
      <c r="B9" s="39" t="s">
        <v>12</v>
      </c>
      <c r="C9" s="40"/>
    </row>
    <row r="10" spans="1:3" ht="19.5" customHeight="1">
      <c r="A10" s="41">
        <v>1</v>
      </c>
      <c r="B10" s="42" t="s">
        <v>87</v>
      </c>
      <c r="C10" s="43"/>
    </row>
    <row r="11" spans="1:3" ht="19.5" customHeight="1">
      <c r="A11" s="41" t="s">
        <v>14</v>
      </c>
      <c r="B11" s="42" t="s">
        <v>15</v>
      </c>
      <c r="C11" s="43"/>
    </row>
    <row r="12" spans="1:3" ht="19.5" customHeight="1">
      <c r="A12" s="41" t="s">
        <v>16</v>
      </c>
      <c r="B12" s="42" t="s">
        <v>17</v>
      </c>
      <c r="C12" s="43"/>
    </row>
    <row r="13" spans="1:3" ht="19.5" customHeight="1">
      <c r="A13" s="41">
        <v>2</v>
      </c>
      <c r="B13" s="42" t="s">
        <v>18</v>
      </c>
      <c r="C13" s="43"/>
    </row>
    <row r="14" spans="1:3" ht="19.5" customHeight="1">
      <c r="A14" s="41" t="s">
        <v>19</v>
      </c>
      <c r="B14" s="42" t="s">
        <v>88</v>
      </c>
      <c r="C14" s="43"/>
    </row>
    <row r="15" spans="1:3" ht="19.5" customHeight="1">
      <c r="A15" s="41" t="s">
        <v>20</v>
      </c>
      <c r="B15" s="42" t="s">
        <v>89</v>
      </c>
      <c r="C15" s="43"/>
    </row>
    <row r="16" spans="1:3" ht="19.5" customHeight="1">
      <c r="A16" s="41" t="s">
        <v>21</v>
      </c>
      <c r="B16" s="42" t="s">
        <v>22</v>
      </c>
      <c r="C16" s="43"/>
    </row>
    <row r="17" spans="1:3" ht="19.5" customHeight="1">
      <c r="A17" s="41" t="s">
        <v>23</v>
      </c>
      <c r="B17" s="42" t="s">
        <v>7</v>
      </c>
      <c r="C17" s="43"/>
    </row>
    <row r="18" spans="1:3" ht="19.5" customHeight="1">
      <c r="A18" s="41" t="s">
        <v>20</v>
      </c>
      <c r="B18" s="42" t="s">
        <v>90</v>
      </c>
      <c r="C18" s="43"/>
    </row>
    <row r="19" spans="1:3" ht="19.5" customHeight="1">
      <c r="A19" s="41" t="s">
        <v>21</v>
      </c>
      <c r="B19" s="42" t="s">
        <v>91</v>
      </c>
      <c r="C19" s="43"/>
    </row>
    <row r="20" spans="1:3" ht="19.5" customHeight="1">
      <c r="A20" s="41">
        <v>3</v>
      </c>
      <c r="B20" s="42" t="s">
        <v>92</v>
      </c>
      <c r="C20" s="43"/>
    </row>
    <row r="21" spans="1:3" ht="19.5" customHeight="1">
      <c r="A21" s="41" t="s">
        <v>26</v>
      </c>
      <c r="B21" s="42" t="s">
        <v>15</v>
      </c>
      <c r="C21" s="43"/>
    </row>
    <row r="22" spans="1:3" ht="19.5" customHeight="1">
      <c r="A22" s="41" t="s">
        <v>27</v>
      </c>
      <c r="B22" s="42" t="s">
        <v>17</v>
      </c>
      <c r="C22" s="43"/>
    </row>
    <row r="23" spans="1:3" ht="19.5" customHeight="1">
      <c r="A23" s="41" t="s">
        <v>2</v>
      </c>
      <c r="B23" s="42" t="s">
        <v>28</v>
      </c>
      <c r="C23" s="44">
        <f>C31</f>
        <v>3494000000</v>
      </c>
    </row>
    <row r="24" spans="1:3" ht="19.5" customHeight="1">
      <c r="A24" s="41">
        <v>1</v>
      </c>
      <c r="B24" s="42" t="s">
        <v>7</v>
      </c>
      <c r="C24" s="43"/>
    </row>
    <row r="25" spans="1:3" ht="19.5" customHeight="1">
      <c r="A25" s="41" t="s">
        <v>14</v>
      </c>
      <c r="B25" s="42" t="s">
        <v>90</v>
      </c>
      <c r="C25" s="43"/>
    </row>
    <row r="26" spans="1:3" ht="19.5" customHeight="1">
      <c r="A26" s="41" t="s">
        <v>16</v>
      </c>
      <c r="B26" s="42" t="s">
        <v>91</v>
      </c>
      <c r="C26" s="43"/>
    </row>
    <row r="27" spans="1:3" ht="19.5" customHeight="1">
      <c r="A27" s="41">
        <v>2</v>
      </c>
      <c r="B27" s="42" t="s">
        <v>41</v>
      </c>
      <c r="C27" s="43"/>
    </row>
    <row r="28" spans="1:3" ht="19.5" customHeight="1">
      <c r="A28" s="41" t="s">
        <v>19</v>
      </c>
      <c r="B28" s="42" t="s">
        <v>29</v>
      </c>
      <c r="C28" s="43"/>
    </row>
    <row r="29" spans="1:3" ht="19.5" customHeight="1">
      <c r="A29" s="41" t="s">
        <v>23</v>
      </c>
      <c r="B29" s="42" t="s">
        <v>93</v>
      </c>
      <c r="C29" s="43"/>
    </row>
    <row r="30" spans="1:3" ht="19.5" customHeight="1">
      <c r="A30" s="41" t="s">
        <v>30</v>
      </c>
      <c r="B30" s="42" t="s">
        <v>22</v>
      </c>
      <c r="C30" s="43"/>
    </row>
    <row r="31" spans="1:3" ht="19.5" customHeight="1">
      <c r="A31" s="41">
        <v>3</v>
      </c>
      <c r="B31" s="42" t="s">
        <v>42</v>
      </c>
      <c r="C31" s="45">
        <f>C32</f>
        <v>3494000000</v>
      </c>
    </row>
    <row r="32" spans="1:3" ht="19.5" customHeight="1">
      <c r="A32" s="41" t="s">
        <v>26</v>
      </c>
      <c r="B32" s="42" t="s">
        <v>89</v>
      </c>
      <c r="C32" s="46">
        <v>3494000000</v>
      </c>
    </row>
    <row r="33" spans="1:3" ht="19.5" customHeight="1">
      <c r="A33" s="41" t="s">
        <v>27</v>
      </c>
      <c r="B33" s="42" t="s">
        <v>22</v>
      </c>
      <c r="C33" s="46">
        <v>250000000</v>
      </c>
    </row>
    <row r="34" spans="1:3" ht="19.5" customHeight="1">
      <c r="A34" s="81">
        <v>4</v>
      </c>
      <c r="B34" s="82" t="s">
        <v>94</v>
      </c>
      <c r="C34" s="83"/>
    </row>
    <row r="35" spans="1:3" ht="23.25" customHeight="1">
      <c r="A35" s="47"/>
      <c r="C35" s="48" t="s">
        <v>95</v>
      </c>
    </row>
    <row r="36" spans="1:3" ht="15.75">
      <c r="A36" s="47"/>
      <c r="C36" s="48"/>
    </row>
    <row r="37" spans="1:3" ht="15.75">
      <c r="A37" s="47"/>
      <c r="C37" s="49"/>
    </row>
    <row r="38" spans="1:3" ht="15.75">
      <c r="A38" s="47"/>
      <c r="C38" s="49"/>
    </row>
    <row r="39" spans="1:3">
      <c r="C39" s="49"/>
    </row>
    <row r="40" spans="1:3" ht="18.75">
      <c r="C40" s="50" t="s">
        <v>84</v>
      </c>
    </row>
    <row r="41" spans="1:3" ht="18.75">
      <c r="C41" s="50"/>
    </row>
    <row r="42" spans="1:3" ht="18.75">
      <c r="C42" s="50"/>
    </row>
  </sheetData>
  <mergeCells count="4">
    <mergeCell ref="A3:B3"/>
    <mergeCell ref="A2:B2"/>
    <mergeCell ref="A6:C6"/>
    <mergeCell ref="A4:C4"/>
  </mergeCells>
  <pageMargins left="0.46" right="0.28999999999999998" top="0.56999999999999995" bottom="0.15748031496062992" header="0.57999999999999996"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election activeCell="D14" sqref="D14"/>
    </sheetView>
  </sheetViews>
  <sheetFormatPr defaultRowHeight="15"/>
  <cols>
    <col min="1" max="1" width="8.42578125" customWidth="1"/>
    <col min="2" max="2" width="52.85546875" customWidth="1"/>
    <col min="3" max="3" width="32.28515625" customWidth="1"/>
  </cols>
  <sheetData>
    <row r="1" spans="1:3" s="61" customFormat="1" ht="18.75">
      <c r="A1" s="60"/>
      <c r="C1" s="64" t="s">
        <v>101</v>
      </c>
    </row>
    <row r="2" spans="1:3" ht="15.75">
      <c r="A2" s="55" t="s">
        <v>163</v>
      </c>
      <c r="B2" s="55"/>
    </row>
    <row r="3" spans="1:3" ht="15.75">
      <c r="A3" s="55" t="s">
        <v>83</v>
      </c>
      <c r="B3" s="55"/>
    </row>
    <row r="4" spans="1:3" ht="15.75">
      <c r="A4" s="55"/>
      <c r="B4" s="55"/>
    </row>
    <row r="5" spans="1:3" ht="15.75">
      <c r="A5" s="254" t="s">
        <v>162</v>
      </c>
      <c r="B5" s="254"/>
      <c r="C5" s="254"/>
    </row>
    <row r="6" spans="1:3" ht="21" customHeight="1">
      <c r="A6" s="33" t="s">
        <v>247</v>
      </c>
    </row>
    <row r="7" spans="1:3" ht="9" customHeight="1">
      <c r="B7" s="51"/>
    </row>
    <row r="8" spans="1:3" ht="15.75">
      <c r="A8" s="33"/>
      <c r="C8" s="34" t="s">
        <v>85</v>
      </c>
    </row>
    <row r="9" spans="1:3" ht="23.25" customHeight="1">
      <c r="A9" s="219" t="s">
        <v>86</v>
      </c>
      <c r="B9" s="220" t="s">
        <v>5</v>
      </c>
      <c r="C9" s="221" t="s">
        <v>8</v>
      </c>
    </row>
    <row r="10" spans="1:3" ht="18" customHeight="1">
      <c r="A10" s="222" t="s">
        <v>1</v>
      </c>
      <c r="B10" s="39" t="s">
        <v>12</v>
      </c>
      <c r="C10" s="223"/>
    </row>
    <row r="11" spans="1:3" ht="18" customHeight="1">
      <c r="A11" s="224">
        <v>1</v>
      </c>
      <c r="B11" s="42" t="s">
        <v>87</v>
      </c>
      <c r="C11" s="225"/>
    </row>
    <row r="12" spans="1:3" ht="18" customHeight="1">
      <c r="A12" s="224" t="s">
        <v>14</v>
      </c>
      <c r="B12" s="42" t="s">
        <v>15</v>
      </c>
      <c r="C12" s="225"/>
    </row>
    <row r="13" spans="1:3" ht="18" customHeight="1">
      <c r="A13" s="224" t="s">
        <v>16</v>
      </c>
      <c r="B13" s="42" t="s">
        <v>17</v>
      </c>
      <c r="C13" s="225"/>
    </row>
    <row r="14" spans="1:3" ht="18" customHeight="1">
      <c r="A14" s="224">
        <v>2</v>
      </c>
      <c r="B14" s="42" t="s">
        <v>18</v>
      </c>
      <c r="C14" s="225"/>
    </row>
    <row r="15" spans="1:3" ht="18" customHeight="1">
      <c r="A15" s="224" t="s">
        <v>19</v>
      </c>
      <c r="B15" s="42" t="s">
        <v>88</v>
      </c>
      <c r="C15" s="225"/>
    </row>
    <row r="16" spans="1:3" ht="18" customHeight="1">
      <c r="A16" s="224" t="s">
        <v>20</v>
      </c>
      <c r="B16" s="42" t="s">
        <v>89</v>
      </c>
      <c r="C16" s="225"/>
    </row>
    <row r="17" spans="1:3" ht="18" customHeight="1">
      <c r="A17" s="224" t="s">
        <v>21</v>
      </c>
      <c r="B17" s="42" t="s">
        <v>22</v>
      </c>
      <c r="C17" s="225"/>
    </row>
    <row r="18" spans="1:3" ht="18" customHeight="1">
      <c r="A18" s="224" t="s">
        <v>23</v>
      </c>
      <c r="B18" s="42" t="s">
        <v>7</v>
      </c>
      <c r="C18" s="225"/>
    </row>
    <row r="19" spans="1:3" ht="18" customHeight="1">
      <c r="A19" s="224" t="s">
        <v>20</v>
      </c>
      <c r="B19" s="42" t="s">
        <v>90</v>
      </c>
      <c r="C19" s="225"/>
    </row>
    <row r="20" spans="1:3" ht="18" customHeight="1">
      <c r="A20" s="224" t="s">
        <v>21</v>
      </c>
      <c r="B20" s="42" t="s">
        <v>91</v>
      </c>
      <c r="C20" s="225"/>
    </row>
    <row r="21" spans="1:3" ht="18" customHeight="1">
      <c r="A21" s="224">
        <v>3</v>
      </c>
      <c r="B21" s="42" t="s">
        <v>92</v>
      </c>
      <c r="C21" s="225"/>
    </row>
    <row r="22" spans="1:3" ht="18" customHeight="1">
      <c r="A22" s="224" t="s">
        <v>26</v>
      </c>
      <c r="B22" s="42" t="s">
        <v>15</v>
      </c>
      <c r="C22" s="225"/>
    </row>
    <row r="23" spans="1:3" ht="18" customHeight="1">
      <c r="A23" s="224" t="s">
        <v>27</v>
      </c>
      <c r="B23" s="42" t="s">
        <v>17</v>
      </c>
      <c r="C23" s="225"/>
    </row>
    <row r="24" spans="1:3" ht="18" customHeight="1">
      <c r="A24" s="224" t="s">
        <v>2</v>
      </c>
      <c r="B24" s="42" t="s">
        <v>28</v>
      </c>
      <c r="C24" s="226">
        <f>C32</f>
        <v>31610200</v>
      </c>
    </row>
    <row r="25" spans="1:3" ht="18" customHeight="1">
      <c r="A25" s="224">
        <v>1</v>
      </c>
      <c r="B25" s="42" t="s">
        <v>7</v>
      </c>
      <c r="C25" s="225"/>
    </row>
    <row r="26" spans="1:3" ht="18" customHeight="1">
      <c r="A26" s="224" t="s">
        <v>14</v>
      </c>
      <c r="B26" s="42" t="s">
        <v>90</v>
      </c>
      <c r="C26" s="225"/>
    </row>
    <row r="27" spans="1:3" ht="18" customHeight="1">
      <c r="A27" s="224" t="s">
        <v>16</v>
      </c>
      <c r="B27" s="42" t="s">
        <v>91</v>
      </c>
      <c r="C27" s="225"/>
    </row>
    <row r="28" spans="1:3" ht="18" customHeight="1">
      <c r="A28" s="224">
        <v>2</v>
      </c>
      <c r="B28" s="42" t="s">
        <v>41</v>
      </c>
      <c r="C28" s="225"/>
    </row>
    <row r="29" spans="1:3" ht="18" customHeight="1">
      <c r="A29" s="224" t="s">
        <v>19</v>
      </c>
      <c r="B29" s="42" t="s">
        <v>29</v>
      </c>
      <c r="C29" s="225"/>
    </row>
    <row r="30" spans="1:3" ht="18" customHeight="1">
      <c r="A30" s="224" t="s">
        <v>23</v>
      </c>
      <c r="B30" s="42" t="s">
        <v>93</v>
      </c>
      <c r="C30" s="225"/>
    </row>
    <row r="31" spans="1:3" ht="18" customHeight="1">
      <c r="A31" s="224" t="s">
        <v>30</v>
      </c>
      <c r="B31" s="42" t="s">
        <v>22</v>
      </c>
      <c r="C31" s="225"/>
    </row>
    <row r="32" spans="1:3" ht="18" customHeight="1">
      <c r="A32" s="224">
        <v>3</v>
      </c>
      <c r="B32" s="42" t="s">
        <v>42</v>
      </c>
      <c r="C32" s="227">
        <v>31610200</v>
      </c>
    </row>
    <row r="33" spans="1:3" ht="18" customHeight="1">
      <c r="A33" s="224" t="s">
        <v>26</v>
      </c>
      <c r="B33" s="42" t="s">
        <v>89</v>
      </c>
      <c r="C33" s="228"/>
    </row>
    <row r="34" spans="1:3" ht="18" customHeight="1">
      <c r="A34" s="224" t="s">
        <v>27</v>
      </c>
      <c r="B34" s="42" t="s">
        <v>22</v>
      </c>
      <c r="C34" s="228">
        <v>31610200</v>
      </c>
    </row>
    <row r="35" spans="1:3" ht="18" customHeight="1">
      <c r="A35" s="229">
        <v>4</v>
      </c>
      <c r="B35" s="82" t="s">
        <v>94</v>
      </c>
      <c r="C35" s="230"/>
    </row>
    <row r="36" spans="1:3" ht="9.6" customHeight="1">
      <c r="A36" s="52"/>
      <c r="B36" s="53"/>
      <c r="C36" s="54"/>
    </row>
    <row r="37" spans="1:3" ht="15.75">
      <c r="A37" s="47"/>
      <c r="C37" s="63" t="s">
        <v>95</v>
      </c>
    </row>
    <row r="38" spans="1:3" ht="15.75">
      <c r="A38" s="47"/>
      <c r="C38" s="63"/>
    </row>
    <row r="39" spans="1:3" ht="15.75">
      <c r="A39" s="47"/>
      <c r="C39" s="49"/>
    </row>
    <row r="40" spans="1:3" ht="15.75">
      <c r="A40" s="47"/>
      <c r="C40" s="49"/>
    </row>
    <row r="41" spans="1:3" ht="15.75">
      <c r="A41" s="47"/>
      <c r="C41" s="49"/>
    </row>
    <row r="42" spans="1:3">
      <c r="C42" s="49"/>
    </row>
    <row r="43" spans="1:3" ht="18.75">
      <c r="C43" s="50"/>
    </row>
  </sheetData>
  <mergeCells count="1">
    <mergeCell ref="A5:C5"/>
  </mergeCells>
  <pageMargins left="0.46" right="0.28999999999999998" top="0.56999999999999995" bottom="0.15748031496062992" header="0.57999999999999996"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S62"/>
  <sheetViews>
    <sheetView workbookViewId="0">
      <selection activeCell="D55" sqref="D55"/>
    </sheetView>
  </sheetViews>
  <sheetFormatPr defaultColWidth="9" defaultRowHeight="18"/>
  <cols>
    <col min="1" max="1" width="4.42578125" style="1" customWidth="1"/>
    <col min="2" max="2" width="43.85546875" style="1" customWidth="1"/>
    <col min="3" max="3" width="15.85546875" style="1" customWidth="1"/>
    <col min="4" max="4" width="16.7109375" style="1" customWidth="1"/>
    <col min="5" max="5" width="11.42578125" style="1" customWidth="1"/>
    <col min="6" max="40" width="10.7109375" style="1" customWidth="1"/>
    <col min="41" max="41" width="27.28515625" style="1" customWidth="1"/>
    <col min="42" max="42" width="11.5703125" style="1" customWidth="1"/>
    <col min="43" max="43" width="12" style="1" customWidth="1"/>
    <col min="44" max="44" width="9" style="1"/>
    <col min="45" max="45" width="15.140625" style="1" customWidth="1"/>
    <col min="46" max="16384" width="9" style="1"/>
  </cols>
  <sheetData>
    <row r="1" spans="1:42" ht="18.75">
      <c r="E1" s="269" t="s">
        <v>102</v>
      </c>
      <c r="F1" s="269"/>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row>
    <row r="2" spans="1:42">
      <c r="A2" s="270" t="s">
        <v>137</v>
      </c>
      <c r="B2" s="270"/>
      <c r="C2" s="271" t="s">
        <v>38</v>
      </c>
      <c r="D2" s="271"/>
      <c r="E2" s="271"/>
      <c r="F2" s="271"/>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
      <c r="AP2" s="2"/>
    </row>
    <row r="3" spans="1:42" ht="18.75">
      <c r="A3" s="270" t="s">
        <v>97</v>
      </c>
      <c r="B3" s="270"/>
      <c r="C3" s="272" t="s">
        <v>39</v>
      </c>
      <c r="D3" s="272"/>
      <c r="E3" s="272"/>
      <c r="F3" s="272"/>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
      <c r="AP3" s="2"/>
    </row>
    <row r="4" spans="1:42" ht="9.75" customHeight="1">
      <c r="A4" s="178"/>
      <c r="B4" s="178"/>
      <c r="C4" s="263"/>
      <c r="D4" s="263"/>
      <c r="E4" s="263"/>
      <c r="F4" s="263"/>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
      <c r="AP4" s="2"/>
    </row>
    <row r="5" spans="1:42" ht="18.75">
      <c r="A5" s="178"/>
      <c r="B5" s="178"/>
      <c r="C5" s="264" t="s">
        <v>116</v>
      </c>
      <c r="D5" s="264"/>
      <c r="E5" s="264"/>
      <c r="F5" s="264"/>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
      <c r="AP5" s="2"/>
    </row>
    <row r="6" spans="1:42" ht="30" customHeight="1">
      <c r="A6" s="265" t="s">
        <v>158</v>
      </c>
      <c r="B6" s="265"/>
      <c r="C6" s="265"/>
      <c r="D6" s="265"/>
      <c r="E6" s="265"/>
      <c r="F6" s="265"/>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
      <c r="AP6" s="2"/>
    </row>
    <row r="7" spans="1:42" ht="37.5" customHeight="1">
      <c r="A7" s="260" t="s">
        <v>40</v>
      </c>
      <c r="B7" s="266"/>
      <c r="C7" s="266"/>
      <c r="D7" s="266"/>
      <c r="E7" s="266"/>
      <c r="F7" s="266"/>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4"/>
      <c r="AP7" s="2"/>
    </row>
    <row r="8" spans="1:42" ht="55.5" customHeight="1">
      <c r="A8" s="267" t="s">
        <v>43</v>
      </c>
      <c r="B8" s="268"/>
      <c r="C8" s="268"/>
      <c r="D8" s="268"/>
      <c r="E8" s="268"/>
      <c r="F8" s="268"/>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4"/>
      <c r="AP8" s="2"/>
    </row>
    <row r="9" spans="1:42" ht="20.45" customHeight="1">
      <c r="A9" s="259" t="s">
        <v>128</v>
      </c>
      <c r="B9" s="259"/>
      <c r="C9" s="259"/>
      <c r="D9" s="259"/>
      <c r="E9" s="259"/>
      <c r="F9" s="259"/>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4"/>
      <c r="AP9" s="2"/>
    </row>
    <row r="10" spans="1:42" ht="36.75" customHeight="1">
      <c r="A10" s="260" t="s">
        <v>159</v>
      </c>
      <c r="B10" s="260"/>
      <c r="C10" s="260"/>
      <c r="D10" s="260"/>
      <c r="E10" s="260"/>
      <c r="F10" s="260"/>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4"/>
      <c r="AP10" s="2"/>
    </row>
    <row r="11" spans="1:42" ht="21.75" customHeight="1">
      <c r="A11" s="175"/>
      <c r="B11" s="175"/>
      <c r="C11" s="175"/>
      <c r="D11" s="175"/>
      <c r="E11" s="261" t="s">
        <v>98</v>
      </c>
      <c r="F11" s="261"/>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175"/>
      <c r="AP11" s="2"/>
    </row>
    <row r="12" spans="1:42" s="8" customFormat="1" ht="110.25">
      <c r="A12" s="7" t="s">
        <v>6</v>
      </c>
      <c r="B12" s="5" t="s">
        <v>5</v>
      </c>
      <c r="C12" s="7" t="s">
        <v>164</v>
      </c>
      <c r="D12" s="7" t="s">
        <v>165</v>
      </c>
      <c r="E12" s="7" t="s">
        <v>114</v>
      </c>
      <c r="F12" s="7" t="s">
        <v>115</v>
      </c>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175"/>
      <c r="AP12" s="175"/>
    </row>
    <row r="13" spans="1:42" ht="20.45" customHeight="1">
      <c r="A13" s="6">
        <v>1</v>
      </c>
      <c r="B13" s="6">
        <v>2</v>
      </c>
      <c r="C13" s="6">
        <v>3</v>
      </c>
      <c r="D13" s="6">
        <v>4</v>
      </c>
      <c r="E13" s="6">
        <v>5</v>
      </c>
      <c r="F13" s="6">
        <v>6</v>
      </c>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
      <c r="AP13" s="2"/>
    </row>
    <row r="14" spans="1:42" ht="25.5" customHeight="1">
      <c r="A14" s="108" t="s">
        <v>0</v>
      </c>
      <c r="B14" s="109" t="s">
        <v>12</v>
      </c>
      <c r="C14" s="110">
        <v>0</v>
      </c>
      <c r="D14" s="111">
        <v>0</v>
      </c>
      <c r="E14" s="172"/>
      <c r="F14" s="113"/>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
      <c r="AP14" s="2"/>
    </row>
    <row r="15" spans="1:42" ht="25.5" customHeight="1">
      <c r="A15" s="108" t="s">
        <v>1</v>
      </c>
      <c r="B15" s="109" t="s">
        <v>13</v>
      </c>
      <c r="C15" s="114"/>
      <c r="D15" s="115"/>
      <c r="E15" s="172"/>
      <c r="F15" s="115"/>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
      <c r="AP15" s="2"/>
    </row>
    <row r="16" spans="1:42" ht="25.5" customHeight="1">
      <c r="A16" s="116">
        <v>1</v>
      </c>
      <c r="B16" s="117" t="s">
        <v>44</v>
      </c>
      <c r="C16" s="118"/>
      <c r="D16" s="115"/>
      <c r="E16" s="172"/>
      <c r="F16" s="11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
      <c r="AP16" s="2"/>
    </row>
    <row r="17" spans="1:45" ht="25.5" customHeight="1">
      <c r="A17" s="108" t="s">
        <v>2</v>
      </c>
      <c r="B17" s="109" t="s">
        <v>18</v>
      </c>
      <c r="C17" s="118"/>
      <c r="D17" s="115"/>
      <c r="E17" s="172"/>
      <c r="F17" s="115"/>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
      <c r="AP17" s="2"/>
    </row>
    <row r="18" spans="1:45" ht="25.5" customHeight="1">
      <c r="A18" s="108" t="s">
        <v>3</v>
      </c>
      <c r="B18" s="109" t="s">
        <v>35</v>
      </c>
      <c r="C18" s="115">
        <v>0</v>
      </c>
      <c r="D18" s="115">
        <v>0</v>
      </c>
      <c r="E18" s="172"/>
      <c r="F18" s="115">
        <v>0</v>
      </c>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
      <c r="AP18" s="2"/>
    </row>
    <row r="19" spans="1:45" ht="25.5" customHeight="1">
      <c r="A19" s="108" t="s">
        <v>4</v>
      </c>
      <c r="B19" s="109" t="s">
        <v>28</v>
      </c>
      <c r="C19" s="173"/>
      <c r="D19" s="115"/>
      <c r="E19" s="172"/>
      <c r="F19" s="115"/>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
      <c r="AP19" s="2"/>
    </row>
    <row r="20" spans="1:45" ht="25.5" customHeight="1">
      <c r="A20" s="108" t="s">
        <v>1</v>
      </c>
      <c r="B20" s="109" t="s">
        <v>33</v>
      </c>
      <c r="C20" s="157">
        <f>C21</f>
        <v>5123000000</v>
      </c>
      <c r="D20" s="160">
        <f>D21+D43</f>
        <v>1050195507</v>
      </c>
      <c r="E20" s="172">
        <f t="shared" ref="E20:E28" si="0">D20/C20*100</f>
        <v>20.499619500292798</v>
      </c>
      <c r="F20" s="167"/>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 t="s">
        <v>130</v>
      </c>
      <c r="AP20" s="2"/>
      <c r="AS20" s="143" t="s">
        <v>138</v>
      </c>
    </row>
    <row r="21" spans="1:45" ht="25.5" customHeight="1">
      <c r="A21" s="116" t="s">
        <v>14</v>
      </c>
      <c r="B21" s="117" t="s">
        <v>24</v>
      </c>
      <c r="C21" s="158">
        <f>C22+C30+C41</f>
        <v>5123000000</v>
      </c>
      <c r="D21" s="135">
        <f>D22+D30+D41</f>
        <v>1050195507</v>
      </c>
      <c r="E21" s="172">
        <f t="shared" si="0"/>
        <v>20.499619500292798</v>
      </c>
      <c r="F21" s="115"/>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
      <c r="AP21" s="2"/>
      <c r="AS21" s="143"/>
    </row>
    <row r="22" spans="1:45" ht="25.5" customHeight="1">
      <c r="A22" s="124">
        <v>1</v>
      </c>
      <c r="B22" s="125" t="s">
        <v>104</v>
      </c>
      <c r="C22" s="131">
        <f>C23+C24+C25+C26+C27+C28</f>
        <v>4203000000</v>
      </c>
      <c r="D22" s="131">
        <f>SUM(D23:D28)</f>
        <v>925355594</v>
      </c>
      <c r="E22" s="172">
        <f t="shared" si="0"/>
        <v>22.016549940518676</v>
      </c>
      <c r="F22" s="115"/>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
      <c r="AP22" s="2"/>
      <c r="AS22" s="143"/>
    </row>
    <row r="23" spans="1:45" ht="25.5" customHeight="1">
      <c r="A23" s="126"/>
      <c r="B23" s="127" t="s">
        <v>55</v>
      </c>
      <c r="C23" s="104">
        <v>2275000000</v>
      </c>
      <c r="D23" s="147">
        <v>479690600</v>
      </c>
      <c r="E23" s="172">
        <f t="shared" si="0"/>
        <v>21.085301098901098</v>
      </c>
      <c r="F23" s="174">
        <f>D23/'[1]Biểu 3 Q1'!$D$28*100</f>
        <v>175.27464105008588</v>
      </c>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80" t="s">
        <v>139</v>
      </c>
      <c r="AP23" s="147">
        <v>454995172</v>
      </c>
      <c r="AQ23" s="147">
        <v>454995172</v>
      </c>
      <c r="AS23" s="143">
        <v>2048220000</v>
      </c>
    </row>
    <row r="24" spans="1:45" ht="33" customHeight="1">
      <c r="A24" s="126"/>
      <c r="B24" s="129" t="s">
        <v>105</v>
      </c>
      <c r="C24" s="104">
        <v>10000000</v>
      </c>
      <c r="D24" s="177">
        <v>7340202</v>
      </c>
      <c r="E24" s="172">
        <f t="shared" si="0"/>
        <v>73.402020000000007</v>
      </c>
      <c r="F24" s="174">
        <f>D24/'[1]Biểu 3 Q1'!$D$28*100</f>
        <v>2.6820439482973453</v>
      </c>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80" t="s">
        <v>140</v>
      </c>
      <c r="AP24" s="177">
        <v>10432501</v>
      </c>
      <c r="AQ24" s="177">
        <v>10432501</v>
      </c>
      <c r="AS24" s="143"/>
    </row>
    <row r="25" spans="1:45" ht="25.5" customHeight="1">
      <c r="A25" s="126"/>
      <c r="B25" s="127" t="s">
        <v>57</v>
      </c>
      <c r="C25" s="104">
        <v>1300000000</v>
      </c>
      <c r="D25" s="177">
        <v>306110827</v>
      </c>
      <c r="E25" s="172">
        <f t="shared" si="0"/>
        <v>23.546986692307691</v>
      </c>
      <c r="F25" s="174">
        <f>D25/'[1]Biểu 3 Q1'!$D$28*100</f>
        <v>111.85014950046954</v>
      </c>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80" t="s">
        <v>141</v>
      </c>
      <c r="AP25" s="177">
        <v>259633892</v>
      </c>
      <c r="AQ25" s="177">
        <v>259633892</v>
      </c>
      <c r="AS25" s="143">
        <v>1150240000</v>
      </c>
    </row>
    <row r="26" spans="1:45" ht="25.5" customHeight="1">
      <c r="A26" s="126"/>
      <c r="B26" s="127" t="s">
        <v>58</v>
      </c>
      <c r="C26" s="104">
        <v>20000000</v>
      </c>
      <c r="D26" s="179"/>
      <c r="E26" s="172">
        <f t="shared" si="0"/>
        <v>0</v>
      </c>
      <c r="F26" s="174">
        <f>D26/'[1]Biểu 3 Q1'!$D$28*100</f>
        <v>0</v>
      </c>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80" t="s">
        <v>142</v>
      </c>
      <c r="AP26" s="179"/>
      <c r="AQ26" s="179"/>
      <c r="AS26" s="143">
        <v>30000000</v>
      </c>
    </row>
    <row r="27" spans="1:45" ht="25.5" customHeight="1">
      <c r="A27" s="126"/>
      <c r="B27" s="127" t="s">
        <v>59</v>
      </c>
      <c r="C27" s="104">
        <v>18000000</v>
      </c>
      <c r="D27" s="177"/>
      <c r="E27" s="172">
        <f t="shared" si="0"/>
        <v>0</v>
      </c>
      <c r="F27" s="174">
        <f>D27/'[1]Biểu 3 Q1'!$D$28*100</f>
        <v>0</v>
      </c>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80" t="s">
        <v>143</v>
      </c>
      <c r="AP27" s="177">
        <v>121828649</v>
      </c>
      <c r="AQ27" s="177">
        <v>121828649</v>
      </c>
      <c r="AS27" s="143">
        <v>14000000</v>
      </c>
    </row>
    <row r="28" spans="1:45" ht="25.5" customHeight="1">
      <c r="A28" s="126"/>
      <c r="B28" s="127" t="s">
        <v>60</v>
      </c>
      <c r="C28" s="104">
        <v>580000000</v>
      </c>
      <c r="D28" s="177">
        <v>132213965</v>
      </c>
      <c r="E28" s="172">
        <f t="shared" si="0"/>
        <v>22.795511206896553</v>
      </c>
      <c r="F28" s="174">
        <f>D28/'[1]Biểu 3 Q1'!$D$28*100</f>
        <v>48.309796475444003</v>
      </c>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80" t="s">
        <v>144</v>
      </c>
      <c r="AP28" s="179"/>
      <c r="AQ28" s="179"/>
      <c r="AS28" s="143">
        <v>770700000</v>
      </c>
    </row>
    <row r="29" spans="1:45" ht="25.5" customHeight="1">
      <c r="A29" s="126"/>
      <c r="B29" s="127" t="s">
        <v>61</v>
      </c>
      <c r="C29" s="104"/>
      <c r="D29" s="128"/>
      <c r="E29" s="172"/>
      <c r="F29" s="174">
        <f>D29/'[1]Biểu 3 Q1'!$D$28*100</f>
        <v>0</v>
      </c>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80" t="s">
        <v>145</v>
      </c>
      <c r="AP29" s="177">
        <v>4364960</v>
      </c>
      <c r="AQ29" s="177">
        <v>4364960</v>
      </c>
      <c r="AS29" s="143"/>
    </row>
    <row r="30" spans="1:45" ht="25.5" customHeight="1">
      <c r="A30" s="124">
        <v>2</v>
      </c>
      <c r="B30" s="125" t="s">
        <v>62</v>
      </c>
      <c r="C30" s="131">
        <f>SUM(C31:C39)</f>
        <v>900000000</v>
      </c>
      <c r="D30" s="131">
        <f>SUM(D31:D40)</f>
        <v>111364913</v>
      </c>
      <c r="E30" s="172">
        <f>D30/C30*100</f>
        <v>12.373879222222223</v>
      </c>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80" t="s">
        <v>146</v>
      </c>
      <c r="AP30" s="179"/>
      <c r="AQ30" s="179"/>
      <c r="AS30" s="144">
        <f>SUM(AS31:AS39)</f>
        <v>865000000</v>
      </c>
    </row>
    <row r="31" spans="1:45" ht="25.5" customHeight="1">
      <c r="A31" s="126"/>
      <c r="B31" s="132" t="s">
        <v>106</v>
      </c>
      <c r="C31" s="104">
        <v>40000000</v>
      </c>
      <c r="D31" s="148">
        <v>5824819</v>
      </c>
      <c r="E31" s="172">
        <f t="shared" ref="E31:E42" si="1">D31/C31*100</f>
        <v>14.5620475</v>
      </c>
      <c r="F31" s="174">
        <f>D31/'[1]Biểu 3 Q1'!$D$36*100</f>
        <v>23.413738274025462</v>
      </c>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80" t="s">
        <v>147</v>
      </c>
      <c r="AP31" s="177">
        <v>5736000</v>
      </c>
      <c r="AQ31" s="177">
        <v>5736000</v>
      </c>
      <c r="AS31" s="143">
        <v>40000000</v>
      </c>
    </row>
    <row r="32" spans="1:45" ht="25.5" customHeight="1">
      <c r="A32" s="126"/>
      <c r="B32" s="132" t="s">
        <v>107</v>
      </c>
      <c r="C32" s="104">
        <v>87000000</v>
      </c>
      <c r="D32" s="148">
        <v>14760000</v>
      </c>
      <c r="E32" s="172">
        <f t="shared" si="1"/>
        <v>16.96551724137931</v>
      </c>
      <c r="F32" s="174">
        <f>D32/'[1]Biểu 3 Q1'!$D$36*100</f>
        <v>59.330045607359786</v>
      </c>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80" t="s">
        <v>148</v>
      </c>
      <c r="AP32" s="256">
        <v>2400000</v>
      </c>
      <c r="AQ32" s="256">
        <v>2400000</v>
      </c>
      <c r="AS32" s="143">
        <v>88000000</v>
      </c>
    </row>
    <row r="33" spans="1:45" ht="25.5" customHeight="1">
      <c r="A33" s="126"/>
      <c r="B33" s="132" t="s">
        <v>108</v>
      </c>
      <c r="C33" s="106">
        <v>34000000</v>
      </c>
      <c r="D33" s="177">
        <v>5707494</v>
      </c>
      <c r="E33" s="172">
        <f t="shared" si="1"/>
        <v>16.786747058823529</v>
      </c>
      <c r="F33" s="174">
        <f>D33/'[1]Biểu 3 Q1'!$D$36*100</f>
        <v>22.942132745510321</v>
      </c>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80" t="s">
        <v>149</v>
      </c>
      <c r="AP33" s="256"/>
      <c r="AQ33" s="256"/>
      <c r="AS33" s="145">
        <v>34000000</v>
      </c>
    </row>
    <row r="34" spans="1:45" ht="25.5" customHeight="1">
      <c r="A34" s="126"/>
      <c r="B34" s="132" t="s">
        <v>109</v>
      </c>
      <c r="C34" s="106">
        <v>19000000</v>
      </c>
      <c r="D34" s="256">
        <v>3900000</v>
      </c>
      <c r="E34" s="172">
        <f t="shared" si="1"/>
        <v>20.526315789473685</v>
      </c>
      <c r="F34" s="174">
        <f>D34/'[1]Biểu 3 Q1'!$D$36*100</f>
        <v>15.67663806698531</v>
      </c>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80" t="s">
        <v>150</v>
      </c>
      <c r="AP34" s="177">
        <v>24531600</v>
      </c>
      <c r="AQ34" s="177">
        <v>24531600</v>
      </c>
      <c r="AS34" s="145">
        <v>19000000</v>
      </c>
    </row>
    <row r="35" spans="1:45" ht="25.5" customHeight="1">
      <c r="A35" s="126"/>
      <c r="B35" s="132" t="s">
        <v>110</v>
      </c>
      <c r="C35" s="106">
        <v>50000000</v>
      </c>
      <c r="D35" s="256"/>
      <c r="E35" s="172">
        <f t="shared" si="1"/>
        <v>0</v>
      </c>
      <c r="F35" s="174">
        <f>D35/'[1]Biểu 3 Q1'!$D$36*100</f>
        <v>0</v>
      </c>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80" t="s">
        <v>151</v>
      </c>
      <c r="AP35" s="179"/>
      <c r="AQ35" s="179"/>
      <c r="AS35" s="145">
        <v>34000000</v>
      </c>
    </row>
    <row r="36" spans="1:45" ht="25.5" customHeight="1">
      <c r="A36" s="126"/>
      <c r="B36" s="132" t="s">
        <v>111</v>
      </c>
      <c r="C36" s="106">
        <v>120000000</v>
      </c>
      <c r="D36" s="177">
        <v>24927600</v>
      </c>
      <c r="E36" s="172">
        <f t="shared" si="1"/>
        <v>20.773</v>
      </c>
      <c r="F36" s="174">
        <f>D36/'[1]Biểu 3 Q1'!$D$36*100</f>
        <v>100.20024694322642</v>
      </c>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80" t="s">
        <v>152</v>
      </c>
      <c r="AP36" s="179"/>
      <c r="AQ36" s="179"/>
      <c r="AS36" s="145">
        <v>80000000</v>
      </c>
    </row>
    <row r="37" spans="1:45" ht="47.25" customHeight="1">
      <c r="A37" s="126"/>
      <c r="B37" s="129" t="s">
        <v>112</v>
      </c>
      <c r="C37" s="106">
        <v>190000000</v>
      </c>
      <c r="D37" s="159"/>
      <c r="E37" s="172">
        <f t="shared" si="1"/>
        <v>0</v>
      </c>
      <c r="F37" s="174">
        <f>D37/'[1]Biểu 3 Q1'!$D$36*100</f>
        <v>0</v>
      </c>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80" t="s">
        <v>153</v>
      </c>
      <c r="AP37" s="148">
        <v>1975000</v>
      </c>
      <c r="AQ37" s="148">
        <v>1975000</v>
      </c>
      <c r="AS37" s="145">
        <v>210000000</v>
      </c>
    </row>
    <row r="38" spans="1:45" ht="40.5" customHeight="1">
      <c r="A38" s="126"/>
      <c r="B38" s="129" t="s">
        <v>70</v>
      </c>
      <c r="C38" s="106">
        <v>100000000</v>
      </c>
      <c r="D38" s="159"/>
      <c r="E38" s="172">
        <f t="shared" si="1"/>
        <v>0</v>
      </c>
      <c r="F38" s="174">
        <f>D38/'[1]Biểu 3 Q1'!$D$36*100</f>
        <v>0</v>
      </c>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80" t="s">
        <v>154</v>
      </c>
      <c r="AP38" s="177">
        <v>514800</v>
      </c>
      <c r="AQ38" s="177">
        <v>514800</v>
      </c>
      <c r="AS38" s="145">
        <v>100000000</v>
      </c>
    </row>
    <row r="39" spans="1:45" ht="31.5" customHeight="1">
      <c r="A39" s="126"/>
      <c r="B39" s="134" t="s">
        <v>113</v>
      </c>
      <c r="C39" s="106">
        <v>260000000</v>
      </c>
      <c r="D39" s="148">
        <v>45645000</v>
      </c>
      <c r="E39" s="172">
        <f t="shared" si="1"/>
        <v>17.555769230769229</v>
      </c>
      <c r="F39" s="174">
        <f>D39/'[1]Biểu 3 Q1'!$D$36*100</f>
        <v>183.4769601455242</v>
      </c>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
      <c r="AP39" s="2"/>
      <c r="AS39" s="145">
        <v>260000000</v>
      </c>
    </row>
    <row r="40" spans="1:45" ht="25.5" customHeight="1">
      <c r="A40" s="124"/>
      <c r="B40" s="127" t="s">
        <v>74</v>
      </c>
      <c r="C40" s="128">
        <v>20000000</v>
      </c>
      <c r="D40" s="177">
        <v>10600000</v>
      </c>
      <c r="E40" s="172">
        <f t="shared" si="1"/>
        <v>53</v>
      </c>
      <c r="F40" s="174">
        <f>D40/'[1]Biểu 3 Q1'!$D$36*100</f>
        <v>42.608298335908792</v>
      </c>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
      <c r="AP40" s="2"/>
      <c r="AS40" s="146"/>
    </row>
    <row r="41" spans="1:45" ht="25.5" customHeight="1">
      <c r="A41" s="124">
        <v>3</v>
      </c>
      <c r="B41" s="125" t="s">
        <v>77</v>
      </c>
      <c r="C41" s="131">
        <f>C42</f>
        <v>20000000</v>
      </c>
      <c r="D41" s="131">
        <f>D42</f>
        <v>13475000</v>
      </c>
      <c r="E41" s="172">
        <f t="shared" si="1"/>
        <v>67.375</v>
      </c>
      <c r="F41" s="174"/>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
      <c r="AP41" s="2"/>
      <c r="AS41" s="146"/>
    </row>
    <row r="42" spans="1:45" ht="25.5" customHeight="1">
      <c r="A42" s="137"/>
      <c r="B42" s="127" t="s">
        <v>78</v>
      </c>
      <c r="C42" s="128">
        <v>20000000</v>
      </c>
      <c r="D42" s="128">
        <v>13475000</v>
      </c>
      <c r="E42" s="172">
        <f t="shared" si="1"/>
        <v>67.375</v>
      </c>
      <c r="F42" s="142">
        <f>D42/'[1]Biểu 3 Q2'!$D$48*100</f>
        <v>134.88488488488488</v>
      </c>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
      <c r="AP42" s="2"/>
      <c r="AS42" s="145"/>
    </row>
    <row r="43" spans="1:45" s="67" customFormat="1" ht="25.5" customHeight="1">
      <c r="A43" s="108" t="s">
        <v>16</v>
      </c>
      <c r="B43" s="109" t="s">
        <v>25</v>
      </c>
      <c r="C43" s="163"/>
      <c r="D43" s="164"/>
      <c r="E43" s="172"/>
      <c r="F43" s="174">
        <f>D43/'[1]Biểu 3 Q1'!$D$28*100</f>
        <v>0</v>
      </c>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65"/>
      <c r="AP43" s="66"/>
      <c r="AS43" s="146">
        <v>20000000</v>
      </c>
    </row>
    <row r="44" spans="1:45" ht="54" customHeight="1">
      <c r="A44" s="126"/>
      <c r="B44" s="117" t="s">
        <v>112</v>
      </c>
      <c r="C44" s="128"/>
      <c r="D44" s="128"/>
      <c r="E44" s="172"/>
      <c r="F44" s="174">
        <f>D44/'[1]Biểu 3 Q1'!$D$28*100</f>
        <v>0</v>
      </c>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
      <c r="AP44" s="2"/>
      <c r="AS44" s="145">
        <v>20000000</v>
      </c>
    </row>
    <row r="45" spans="1:45">
      <c r="D45" s="257" t="s">
        <v>95</v>
      </c>
      <c r="E45" s="257"/>
      <c r="F45" s="257"/>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row>
    <row r="46" spans="1:45">
      <c r="D46" s="258"/>
      <c r="E46" s="258"/>
      <c r="F46" s="258"/>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row>
    <row r="47" spans="1:45">
      <c r="D47" s="262"/>
      <c r="E47" s="262"/>
      <c r="F47" s="262"/>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row>
    <row r="50" spans="4:40" ht="18.75">
      <c r="D50" s="255" t="s">
        <v>155</v>
      </c>
      <c r="E50" s="255"/>
      <c r="F50" s="255"/>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row>
    <row r="51" spans="4:40" ht="18.75">
      <c r="E51" s="269"/>
      <c r="F51" s="269"/>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row>
    <row r="52" spans="4:40" ht="18.75">
      <c r="E52" s="189"/>
      <c r="F52" s="189"/>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row>
    <row r="53" spans="4:40" ht="18.75">
      <c r="E53" s="189"/>
      <c r="F53" s="189"/>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row>
    <row r="54" spans="4:40" ht="18.75">
      <c r="E54" s="189"/>
      <c r="F54" s="189"/>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row>
    <row r="55" spans="4:40" ht="18.75">
      <c r="E55" s="189"/>
      <c r="F55" s="189"/>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row>
    <row r="56" spans="4:40" ht="18.75">
      <c r="E56" s="189"/>
      <c r="F56" s="189"/>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row>
    <row r="57" spans="4:40" ht="18.75">
      <c r="E57" s="189"/>
      <c r="F57" s="189"/>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row>
    <row r="58" spans="4:40" ht="18.75">
      <c r="E58" s="189"/>
      <c r="F58" s="189"/>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row>
    <row r="59" spans="4:40" ht="18.75">
      <c r="E59" s="189"/>
      <c r="F59" s="189"/>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row>
    <row r="60" spans="4:40" ht="18.75">
      <c r="E60" s="189"/>
      <c r="F60" s="189"/>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row>
    <row r="61" spans="4:40" ht="18.75">
      <c r="E61" s="189"/>
      <c r="F61" s="189"/>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row>
    <row r="62" spans="4:40">
      <c r="D62" s="273" t="s">
        <v>155</v>
      </c>
      <c r="E62" s="273"/>
      <c r="F62" s="273"/>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row>
  </sheetData>
  <mergeCells count="22">
    <mergeCell ref="E51:F51"/>
    <mergeCell ref="D62:F62"/>
    <mergeCell ref="E1:F1"/>
    <mergeCell ref="A2:B2"/>
    <mergeCell ref="C2:F2"/>
    <mergeCell ref="A3:B3"/>
    <mergeCell ref="C3:F3"/>
    <mergeCell ref="C4:F4"/>
    <mergeCell ref="C5:F5"/>
    <mergeCell ref="A6:F6"/>
    <mergeCell ref="A7:F7"/>
    <mergeCell ref="A8:F8"/>
    <mergeCell ref="A9:F9"/>
    <mergeCell ref="A10:F10"/>
    <mergeCell ref="E11:F11"/>
    <mergeCell ref="AP32:AP33"/>
    <mergeCell ref="D47:F47"/>
    <mergeCell ref="D50:F50"/>
    <mergeCell ref="AQ32:AQ33"/>
    <mergeCell ref="D34:D35"/>
    <mergeCell ref="D45:F45"/>
    <mergeCell ref="D46:F46"/>
  </mergeCells>
  <pageMargins left="0.31496062992125984" right="0" top="0.74" bottom="0.55118110236220474" header="0.31496062992125984" footer="0.31496062992125984"/>
  <pageSetup paperSize="9"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54"/>
  <sheetViews>
    <sheetView workbookViewId="0">
      <selection activeCell="A80" sqref="A80:XFD192"/>
    </sheetView>
  </sheetViews>
  <sheetFormatPr defaultColWidth="9" defaultRowHeight="18"/>
  <cols>
    <col min="1" max="1" width="4.42578125" style="1" customWidth="1"/>
    <col min="2" max="2" width="44.5703125" style="1" customWidth="1"/>
    <col min="3" max="3" width="15.5703125" style="1" customWidth="1"/>
    <col min="4" max="4" width="16.7109375" style="1" customWidth="1"/>
    <col min="5" max="5" width="8.28515625" style="1" customWidth="1"/>
    <col min="6" max="6" width="12.85546875" style="1" customWidth="1"/>
    <col min="7" max="7" width="20.85546875" style="1" customWidth="1"/>
    <col min="8" max="12" width="9" style="1"/>
    <col min="13" max="13" width="8.7109375" style="1" customWidth="1"/>
    <col min="14" max="17" width="9" style="1" hidden="1" customWidth="1"/>
    <col min="18" max="19" width="0" style="1" hidden="1" customWidth="1"/>
    <col min="20" max="20" width="13.28515625" style="1" customWidth="1"/>
    <col min="21" max="21" width="9" style="1"/>
    <col min="22" max="22" width="2.28515625" style="1" customWidth="1"/>
    <col min="23" max="16384" width="9" style="1"/>
  </cols>
  <sheetData>
    <row r="1" spans="1:6" ht="18.75">
      <c r="E1" s="176" t="s">
        <v>102</v>
      </c>
      <c r="F1" s="176"/>
    </row>
    <row r="2" spans="1:6">
      <c r="A2" s="270" t="s">
        <v>137</v>
      </c>
      <c r="B2" s="270"/>
      <c r="C2" s="271" t="s">
        <v>38</v>
      </c>
      <c r="D2" s="271"/>
      <c r="E2" s="271"/>
      <c r="F2" s="271"/>
    </row>
    <row r="3" spans="1:6" ht="18.75">
      <c r="A3" s="270" t="s">
        <v>97</v>
      </c>
      <c r="B3" s="270"/>
      <c r="C3" s="272" t="s">
        <v>39</v>
      </c>
      <c r="D3" s="272"/>
      <c r="E3" s="272"/>
      <c r="F3" s="272"/>
    </row>
    <row r="4" spans="1:6">
      <c r="A4" s="178"/>
      <c r="B4" s="178"/>
      <c r="C4" s="263"/>
      <c r="D4" s="263"/>
      <c r="E4" s="263"/>
      <c r="F4" s="263"/>
    </row>
    <row r="5" spans="1:6" ht="18.75">
      <c r="A5" s="178"/>
      <c r="B5" s="178"/>
      <c r="C5" s="264" t="s">
        <v>117</v>
      </c>
      <c r="D5" s="264"/>
      <c r="E5" s="264"/>
      <c r="F5" s="264"/>
    </row>
    <row r="6" spans="1:6">
      <c r="A6" s="265" t="s">
        <v>160</v>
      </c>
      <c r="B6" s="265"/>
      <c r="C6" s="265"/>
      <c r="D6" s="265"/>
      <c r="E6" s="265"/>
      <c r="F6" s="265"/>
    </row>
    <row r="7" spans="1:6">
      <c r="A7" s="252"/>
      <c r="B7" s="252"/>
      <c r="C7" s="252"/>
      <c r="D7" s="252"/>
      <c r="E7" s="252"/>
      <c r="F7" s="252"/>
    </row>
    <row r="8" spans="1:6" ht="35.25" customHeight="1">
      <c r="A8" s="260" t="s">
        <v>40</v>
      </c>
      <c r="B8" s="266"/>
      <c r="C8" s="266"/>
      <c r="D8" s="266"/>
      <c r="E8" s="266"/>
      <c r="F8" s="266"/>
    </row>
    <row r="9" spans="1:6" ht="49.5" customHeight="1">
      <c r="A9" s="267" t="s">
        <v>43</v>
      </c>
      <c r="B9" s="268"/>
      <c r="C9" s="268"/>
      <c r="D9" s="268"/>
      <c r="E9" s="268"/>
      <c r="F9" s="268"/>
    </row>
    <row r="10" spans="1:6" ht="19.5" customHeight="1">
      <c r="A10" s="267" t="s">
        <v>129</v>
      </c>
      <c r="B10" s="267"/>
      <c r="C10" s="267"/>
      <c r="D10" s="267"/>
      <c r="E10" s="267"/>
      <c r="F10" s="267"/>
    </row>
    <row r="11" spans="1:6" ht="31.5" customHeight="1">
      <c r="A11" s="260" t="s">
        <v>156</v>
      </c>
      <c r="B11" s="260"/>
      <c r="C11" s="260"/>
      <c r="D11" s="260"/>
      <c r="E11" s="260"/>
      <c r="F11" s="260"/>
    </row>
    <row r="12" spans="1:6">
      <c r="A12" s="175"/>
      <c r="B12" s="175"/>
      <c r="C12" s="175"/>
      <c r="D12" s="175"/>
      <c r="E12" s="261" t="s">
        <v>98</v>
      </c>
      <c r="F12" s="261"/>
    </row>
    <row r="13" spans="1:6" ht="110.25">
      <c r="A13" s="7" t="s">
        <v>6</v>
      </c>
      <c r="B13" s="5" t="s">
        <v>5</v>
      </c>
      <c r="C13" s="7" t="s">
        <v>164</v>
      </c>
      <c r="D13" s="7" t="s">
        <v>237</v>
      </c>
      <c r="E13" s="7" t="s">
        <v>118</v>
      </c>
      <c r="F13" s="7" t="s">
        <v>119</v>
      </c>
    </row>
    <row r="14" spans="1:6">
      <c r="A14" s="6">
        <v>1</v>
      </c>
      <c r="B14" s="6">
        <v>2</v>
      </c>
      <c r="C14" s="6">
        <v>3</v>
      </c>
      <c r="D14" s="6">
        <v>4</v>
      </c>
      <c r="E14" s="6">
        <v>5</v>
      </c>
      <c r="F14" s="6">
        <v>6</v>
      </c>
    </row>
    <row r="15" spans="1:6">
      <c r="A15" s="84" t="s">
        <v>0</v>
      </c>
      <c r="B15" s="109" t="s">
        <v>12</v>
      </c>
      <c r="C15" s="110">
        <f>C17</f>
        <v>0</v>
      </c>
      <c r="D15" s="111">
        <f>D17</f>
        <v>0</v>
      </c>
      <c r="E15" s="112"/>
      <c r="F15" s="113"/>
    </row>
    <row r="16" spans="1:6">
      <c r="A16" s="87" t="s">
        <v>1</v>
      </c>
      <c r="B16" s="109" t="s">
        <v>13</v>
      </c>
      <c r="C16" s="114"/>
      <c r="D16" s="115"/>
      <c r="E16" s="115"/>
      <c r="F16" s="115"/>
    </row>
    <row r="17" spans="1:6">
      <c r="A17" s="88">
        <v>1</v>
      </c>
      <c r="B17" s="117" t="s">
        <v>44</v>
      </c>
      <c r="C17" s="118"/>
      <c r="D17" s="115"/>
      <c r="E17" s="119"/>
      <c r="F17" s="115"/>
    </row>
    <row r="18" spans="1:6">
      <c r="A18" s="87" t="s">
        <v>2</v>
      </c>
      <c r="B18" s="109" t="s">
        <v>18</v>
      </c>
      <c r="C18" s="118"/>
      <c r="D18" s="115"/>
      <c r="E18" s="119"/>
      <c r="F18" s="115"/>
    </row>
    <row r="19" spans="1:6">
      <c r="A19" s="87" t="s">
        <v>3</v>
      </c>
      <c r="B19" s="109" t="s">
        <v>35</v>
      </c>
      <c r="C19" s="115">
        <v>0</v>
      </c>
      <c r="D19" s="115">
        <v>0</v>
      </c>
      <c r="E19" s="115">
        <v>0</v>
      </c>
      <c r="F19" s="115">
        <v>0</v>
      </c>
    </row>
    <row r="20" spans="1:6">
      <c r="A20" s="87" t="s">
        <v>4</v>
      </c>
      <c r="B20" s="109" t="s">
        <v>28</v>
      </c>
      <c r="C20" s="156"/>
      <c r="D20" s="115"/>
      <c r="E20" s="115"/>
      <c r="F20" s="115"/>
    </row>
    <row r="21" spans="1:6">
      <c r="A21" s="87" t="s">
        <v>1</v>
      </c>
      <c r="B21" s="109" t="s">
        <v>33</v>
      </c>
      <c r="C21" s="157">
        <f>C22+C45</f>
        <v>4747000000</v>
      </c>
      <c r="D21" s="120">
        <f>D22</f>
        <v>2288660295</v>
      </c>
      <c r="E21" s="123">
        <f>D21/C21*100</f>
        <v>48.212772171898038</v>
      </c>
      <c r="F21" s="167"/>
    </row>
    <row r="22" spans="1:6">
      <c r="A22" s="87" t="s">
        <v>14</v>
      </c>
      <c r="B22" s="109" t="s">
        <v>24</v>
      </c>
      <c r="C22" s="158">
        <f>C23+C31+C43</f>
        <v>4747000000</v>
      </c>
      <c r="D22" s="168">
        <f>D23+D31+D43</f>
        <v>2288660295</v>
      </c>
      <c r="E22" s="138">
        <f>D22/C22*100</f>
        <v>48.212772171898038</v>
      </c>
      <c r="F22" s="169"/>
    </row>
    <row r="23" spans="1:6">
      <c r="A23" s="89">
        <v>1</v>
      </c>
      <c r="B23" s="125" t="s">
        <v>104</v>
      </c>
      <c r="C23" s="131">
        <f>SUM(C24:C29)</f>
        <v>3882000000</v>
      </c>
      <c r="D23" s="131">
        <f>SUM(D24:D30)</f>
        <v>1860857339</v>
      </c>
      <c r="E23" s="123"/>
      <c r="F23" s="115"/>
    </row>
    <row r="24" spans="1:6">
      <c r="A24" s="90"/>
      <c r="B24" s="127" t="s">
        <v>55</v>
      </c>
      <c r="C24" s="104">
        <v>1983220000</v>
      </c>
      <c r="D24" s="147">
        <v>945600418</v>
      </c>
      <c r="E24" s="123">
        <f>D24/C24*100</f>
        <v>47.680056574661414</v>
      </c>
      <c r="F24" s="135">
        <f>D24/'[1]Biểu 3 Q2'!$D$28*100</f>
        <v>172.01519907872657</v>
      </c>
    </row>
    <row r="25" spans="1:6" ht="31.5">
      <c r="A25" s="90"/>
      <c r="B25" s="129" t="s">
        <v>105</v>
      </c>
      <c r="C25" s="104"/>
      <c r="D25" s="177">
        <v>7340202</v>
      </c>
      <c r="E25" s="123"/>
      <c r="F25" s="135">
        <f>D25/'[1]Biểu 3 Q2'!$D$28*100</f>
        <v>1.3352641181976159</v>
      </c>
    </row>
    <row r="26" spans="1:6">
      <c r="A26" s="90"/>
      <c r="B26" s="127" t="s">
        <v>57</v>
      </c>
      <c r="C26" s="104">
        <v>1108240000</v>
      </c>
      <c r="D26" s="177">
        <v>643117510</v>
      </c>
      <c r="E26" s="123">
        <f>D26/C26*100</f>
        <v>58.030526781202632</v>
      </c>
      <c r="F26" s="135">
        <f>D26/'[1]Biểu 3 Q2'!$D$28*100</f>
        <v>116.99020475016853</v>
      </c>
    </row>
    <row r="27" spans="1:6">
      <c r="A27" s="90"/>
      <c r="B27" s="127" t="s">
        <v>58</v>
      </c>
      <c r="C27" s="104">
        <v>30000000</v>
      </c>
      <c r="D27" s="177"/>
      <c r="E27" s="123">
        <f t="shared" ref="E27:E40" si="0">D27/C27*100</f>
        <v>0</v>
      </c>
      <c r="F27" s="135">
        <f>D27/'[1]Biểu 3 Q2'!$D$28*100</f>
        <v>0</v>
      </c>
    </row>
    <row r="28" spans="1:6">
      <c r="A28" s="90"/>
      <c r="B28" s="127" t="s">
        <v>59</v>
      </c>
      <c r="C28" s="104">
        <v>14000000</v>
      </c>
      <c r="D28" s="177">
        <v>5420000</v>
      </c>
      <c r="E28" s="123">
        <f t="shared" si="0"/>
        <v>38.714285714285715</v>
      </c>
      <c r="F28" s="135">
        <f>D28/'[1]Biểu 3 Q2'!$D$28*100</f>
        <v>0.98595808679803076</v>
      </c>
    </row>
    <row r="29" spans="1:6">
      <c r="A29" s="90"/>
      <c r="B29" s="127" t="s">
        <v>60</v>
      </c>
      <c r="C29" s="104">
        <v>746540000</v>
      </c>
      <c r="D29" s="177">
        <v>259379209</v>
      </c>
      <c r="E29" s="123">
        <f t="shared" si="0"/>
        <v>34.744181021780477</v>
      </c>
      <c r="F29" s="135">
        <f>D29/'[1]Biểu 3 Q2'!$D$28*100</f>
        <v>47.18395362745877</v>
      </c>
    </row>
    <row r="30" spans="1:6">
      <c r="A30" s="90"/>
      <c r="B30" s="127" t="s">
        <v>61</v>
      </c>
      <c r="C30" s="104"/>
      <c r="D30" s="177"/>
      <c r="E30" s="123"/>
      <c r="F30" s="135">
        <f>D30/'[1]Biểu 3 Q2'!$D$28*100</f>
        <v>0</v>
      </c>
    </row>
    <row r="31" spans="1:6">
      <c r="A31" s="89">
        <v>2</v>
      </c>
      <c r="B31" s="125" t="s">
        <v>62</v>
      </c>
      <c r="C31" s="131">
        <f>SUM(C32:C40)</f>
        <v>865000000</v>
      </c>
      <c r="D31" s="131">
        <f>SUM(D32:D41)</f>
        <v>396167956</v>
      </c>
      <c r="E31" s="123">
        <f t="shared" si="0"/>
        <v>45.799763699421966</v>
      </c>
      <c r="F31" s="135"/>
    </row>
    <row r="32" spans="1:6">
      <c r="A32" s="90"/>
      <c r="B32" s="132" t="s">
        <v>106</v>
      </c>
      <c r="C32" s="104">
        <v>40000000</v>
      </c>
      <c r="D32" s="177">
        <v>36106262</v>
      </c>
      <c r="E32" s="119">
        <f t="shared" si="0"/>
        <v>90.265654999999995</v>
      </c>
      <c r="F32" s="119">
        <f>D32/'[1]Biểu 3 Q2'!$D$36*100</f>
        <v>115.65186727915437</v>
      </c>
    </row>
    <row r="33" spans="1:6">
      <c r="A33" s="90"/>
      <c r="B33" s="132" t="s">
        <v>107</v>
      </c>
      <c r="C33" s="104">
        <v>88000000</v>
      </c>
      <c r="D33" s="177">
        <v>81814000</v>
      </c>
      <c r="E33" s="119">
        <f t="shared" si="0"/>
        <v>92.970454545454544</v>
      </c>
      <c r="F33" s="119">
        <f>D33/'[1]Biểu 3 Q2'!$D$36*100</f>
        <v>262.05819559988612</v>
      </c>
    </row>
    <row r="34" spans="1:6">
      <c r="A34" s="90"/>
      <c r="B34" s="132" t="s">
        <v>108</v>
      </c>
      <c r="C34" s="106">
        <v>34000000</v>
      </c>
      <c r="D34" s="177">
        <v>11443494</v>
      </c>
      <c r="E34" s="119">
        <f t="shared" si="0"/>
        <v>33.657335294117644</v>
      </c>
      <c r="F34" s="119">
        <f>D34/'[1]Biểu 3 Q2'!$D$36*100</f>
        <v>36.654623768525234</v>
      </c>
    </row>
    <row r="35" spans="1:6">
      <c r="A35" s="90"/>
      <c r="B35" s="132" t="s">
        <v>109</v>
      </c>
      <c r="C35" s="106">
        <v>19000000</v>
      </c>
      <c r="D35" s="177"/>
      <c r="E35" s="119">
        <f t="shared" si="0"/>
        <v>0</v>
      </c>
      <c r="F35" s="119">
        <f>D35/'[1]Biểu 3 Q2'!$D$36*100</f>
        <v>0</v>
      </c>
    </row>
    <row r="36" spans="1:6">
      <c r="A36" s="90"/>
      <c r="B36" s="132" t="s">
        <v>110</v>
      </c>
      <c r="C36" s="106">
        <v>34000000</v>
      </c>
      <c r="D36" s="177">
        <v>6500000</v>
      </c>
      <c r="E36" s="119">
        <f t="shared" si="0"/>
        <v>19.117647058823529</v>
      </c>
      <c r="F36" s="119">
        <f>D36/'[1]Biểu 3 Q2'!$D$36*100</f>
        <v>20.82013190162148</v>
      </c>
    </row>
    <row r="37" spans="1:6">
      <c r="A37" s="90"/>
      <c r="B37" s="132" t="s">
        <v>111</v>
      </c>
      <c r="C37" s="106">
        <v>80000000</v>
      </c>
      <c r="D37" s="177">
        <v>50884200</v>
      </c>
      <c r="E37" s="119">
        <f t="shared" si="0"/>
        <v>63.605250000000005</v>
      </c>
      <c r="F37" s="119">
        <f>D37/'[1]Biểu 3 Q2'!$D$36*100</f>
        <v>162.98703933976734</v>
      </c>
    </row>
    <row r="38" spans="1:6" ht="47.25">
      <c r="A38" s="90"/>
      <c r="B38" s="129" t="s">
        <v>112</v>
      </c>
      <c r="C38" s="106">
        <v>210000000</v>
      </c>
      <c r="D38" s="177">
        <v>93764500</v>
      </c>
      <c r="E38" s="119">
        <f t="shared" si="0"/>
        <v>44.649761904761903</v>
      </c>
      <c r="F38" s="119">
        <f>D38/'[1]Biểu 3 Q2'!$D$36*100</f>
        <v>300.33680887532114</v>
      </c>
    </row>
    <row r="39" spans="1:6" ht="31.5">
      <c r="A39" s="90"/>
      <c r="B39" s="129" t="s">
        <v>70</v>
      </c>
      <c r="C39" s="106">
        <v>100000000</v>
      </c>
      <c r="D39" s="159"/>
      <c r="E39" s="119">
        <f t="shared" si="0"/>
        <v>0</v>
      </c>
      <c r="F39" s="119">
        <f>D39/'[1]Biểu 3 Q2'!$D$46</f>
        <v>0</v>
      </c>
    </row>
    <row r="40" spans="1:6" ht="31.5">
      <c r="A40" s="90"/>
      <c r="B40" s="134" t="s">
        <v>113</v>
      </c>
      <c r="C40" s="106">
        <v>260000000</v>
      </c>
      <c r="D40" s="159">
        <v>105055500</v>
      </c>
      <c r="E40" s="119">
        <f t="shared" si="0"/>
        <v>40.40596153846154</v>
      </c>
      <c r="F40" s="119">
        <f>D40/'[1]Biểu 3 Q3'!$D$43*100</f>
        <v>84.471487842531843</v>
      </c>
    </row>
    <row r="41" spans="1:6">
      <c r="A41" s="89"/>
      <c r="B41" s="127" t="s">
        <v>74</v>
      </c>
      <c r="C41" s="159"/>
      <c r="D41" s="159">
        <v>10600000</v>
      </c>
      <c r="E41" s="123"/>
      <c r="F41" s="135">
        <f>D41/'[1]Biểu 3 Q3'!$D$45*100</f>
        <v>88.333333333333329</v>
      </c>
    </row>
    <row r="42" spans="1:6">
      <c r="A42" s="89"/>
      <c r="B42" s="127"/>
      <c r="C42" s="159"/>
      <c r="D42" s="159"/>
      <c r="E42" s="123"/>
      <c r="F42" s="135"/>
    </row>
    <row r="43" spans="1:6" ht="22.5">
      <c r="A43" s="89">
        <v>3</v>
      </c>
      <c r="B43" s="125" t="s">
        <v>77</v>
      </c>
      <c r="C43" s="131">
        <f>C44</f>
        <v>0</v>
      </c>
      <c r="D43" s="170">
        <f>D44</f>
        <v>31635000</v>
      </c>
      <c r="E43" s="123"/>
      <c r="F43" s="135"/>
    </row>
    <row r="44" spans="1:6">
      <c r="A44" s="92"/>
      <c r="B44" s="127" t="s">
        <v>78</v>
      </c>
      <c r="C44" s="128"/>
      <c r="D44" s="128">
        <v>31635000</v>
      </c>
      <c r="E44" s="123"/>
      <c r="F44" s="135">
        <f>D44/'[1]Biểu 3 Q3'!$D$48*100</f>
        <v>301.5729265967588</v>
      </c>
    </row>
    <row r="45" spans="1:6">
      <c r="A45" s="87" t="s">
        <v>16</v>
      </c>
      <c r="B45" s="109" t="s">
        <v>25</v>
      </c>
      <c r="C45" s="163"/>
      <c r="D45" s="164"/>
      <c r="E45" s="123"/>
      <c r="F45" s="171"/>
    </row>
    <row r="46" spans="1:6" ht="47.25">
      <c r="A46" s="85"/>
      <c r="B46" s="117" t="s">
        <v>112</v>
      </c>
      <c r="C46" s="128"/>
      <c r="D46" s="128"/>
      <c r="E46" s="123"/>
      <c r="F46" s="135"/>
    </row>
    <row r="48" spans="1:6">
      <c r="D48" s="274"/>
      <c r="E48" s="274"/>
      <c r="F48" s="274"/>
    </row>
    <row r="49" spans="4:6">
      <c r="D49" s="257" t="s">
        <v>95</v>
      </c>
      <c r="E49" s="257"/>
      <c r="F49" s="257"/>
    </row>
    <row r="50" spans="4:6">
      <c r="D50" s="258"/>
      <c r="E50" s="258"/>
      <c r="F50" s="258"/>
    </row>
    <row r="51" spans="4:6">
      <c r="D51" s="262"/>
      <c r="E51" s="262"/>
      <c r="F51" s="262"/>
    </row>
    <row r="54" spans="4:6" ht="18.75">
      <c r="D54" s="255" t="s">
        <v>155</v>
      </c>
      <c r="E54" s="255"/>
      <c r="F54" s="255"/>
    </row>
  </sheetData>
  <mergeCells count="18">
    <mergeCell ref="A9:F9"/>
    <mergeCell ref="A10:F10"/>
    <mergeCell ref="A11:F11"/>
    <mergeCell ref="E12:F12"/>
    <mergeCell ref="D48:F48"/>
    <mergeCell ref="D49:F49"/>
    <mergeCell ref="A2:B2"/>
    <mergeCell ref="C2:F2"/>
    <mergeCell ref="A3:B3"/>
    <mergeCell ref="C3:F3"/>
    <mergeCell ref="C4:F4"/>
    <mergeCell ref="C5:F5"/>
    <mergeCell ref="A6:F6"/>
    <mergeCell ref="A7:F7"/>
    <mergeCell ref="A8:F8"/>
    <mergeCell ref="D50:F50"/>
    <mergeCell ref="D51:F51"/>
    <mergeCell ref="D54:F54"/>
  </mergeCells>
  <pageMargins left="0.31496062992125984" right="0" top="0.74" bottom="0.55118110236220474" header="0.31496062992125984" footer="0.31496062992125984"/>
  <pageSetup paperSize="9" scale="95"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67"/>
  <sheetViews>
    <sheetView workbookViewId="0">
      <selection activeCell="A68" sqref="A68:XFD121"/>
    </sheetView>
  </sheetViews>
  <sheetFormatPr defaultColWidth="9" defaultRowHeight="18"/>
  <cols>
    <col min="1" max="1" width="4.42578125" style="1" customWidth="1"/>
    <col min="2" max="2" width="44.5703125" style="1" customWidth="1"/>
    <col min="3" max="3" width="15.85546875" style="1" customWidth="1"/>
    <col min="4" max="4" width="15.28515625" style="1" customWidth="1"/>
    <col min="5" max="5" width="11.42578125" style="1" customWidth="1"/>
    <col min="6" max="6" width="10.42578125" style="1" customWidth="1"/>
    <col min="7" max="12" width="9" style="1"/>
    <col min="13" max="13" width="8" style="1" customWidth="1"/>
    <col min="14" max="14" width="23.5703125" style="1" customWidth="1"/>
    <col min="15" max="15" width="15.28515625" style="1" customWidth="1"/>
    <col min="16" max="16384" width="9" style="1"/>
  </cols>
  <sheetData>
    <row r="1" spans="1:6" ht="18.75">
      <c r="E1" s="269" t="s">
        <v>102</v>
      </c>
      <c r="F1" s="269"/>
    </row>
    <row r="2" spans="1:6">
      <c r="A2" s="270" t="s">
        <v>137</v>
      </c>
      <c r="B2" s="270"/>
      <c r="C2" s="271" t="s">
        <v>38</v>
      </c>
      <c r="D2" s="271"/>
      <c r="E2" s="271"/>
      <c r="F2" s="271"/>
    </row>
    <row r="3" spans="1:6" ht="18.75">
      <c r="A3" s="270" t="s">
        <v>97</v>
      </c>
      <c r="B3" s="270"/>
      <c r="C3" s="272" t="s">
        <v>39</v>
      </c>
      <c r="D3" s="272"/>
      <c r="E3" s="272"/>
      <c r="F3" s="272"/>
    </row>
    <row r="4" spans="1:6">
      <c r="A4" s="178"/>
      <c r="B4" s="178"/>
      <c r="C4" s="263"/>
      <c r="D4" s="263"/>
      <c r="E4" s="263"/>
      <c r="F4" s="263"/>
    </row>
    <row r="5" spans="1:6" ht="18.75">
      <c r="A5" s="178"/>
      <c r="B5" s="178"/>
      <c r="C5" s="264" t="s">
        <v>120</v>
      </c>
      <c r="D5" s="264"/>
      <c r="E5" s="264"/>
      <c r="F5" s="264"/>
    </row>
    <row r="6" spans="1:6">
      <c r="A6" s="265" t="s">
        <v>161</v>
      </c>
      <c r="B6" s="265"/>
      <c r="C6" s="265"/>
      <c r="D6" s="265"/>
      <c r="E6" s="265"/>
      <c r="F6" s="265"/>
    </row>
    <row r="7" spans="1:6">
      <c r="A7" s="252"/>
      <c r="B7" s="252"/>
      <c r="C7" s="252"/>
      <c r="D7" s="252"/>
      <c r="E7" s="252"/>
      <c r="F7" s="252"/>
    </row>
    <row r="8" spans="1:6" ht="29.25" customHeight="1">
      <c r="A8" s="260" t="s">
        <v>40</v>
      </c>
      <c r="B8" s="266"/>
      <c r="C8" s="266"/>
      <c r="D8" s="266"/>
      <c r="E8" s="266"/>
      <c r="F8" s="266"/>
    </row>
    <row r="9" spans="1:6" ht="50.25" customHeight="1">
      <c r="A9" s="267" t="s">
        <v>43</v>
      </c>
      <c r="B9" s="268"/>
      <c r="C9" s="268"/>
      <c r="D9" s="268"/>
      <c r="E9" s="268"/>
      <c r="F9" s="268"/>
    </row>
    <row r="10" spans="1:6" ht="22.5" customHeight="1">
      <c r="A10" s="267" t="s">
        <v>129</v>
      </c>
      <c r="B10" s="267"/>
      <c r="C10" s="267"/>
      <c r="D10" s="267"/>
      <c r="E10" s="267"/>
      <c r="F10" s="267"/>
    </row>
    <row r="11" spans="1:6" ht="29.25" customHeight="1">
      <c r="A11" s="260" t="s">
        <v>134</v>
      </c>
      <c r="B11" s="260"/>
      <c r="C11" s="260"/>
      <c r="D11" s="260"/>
      <c r="E11" s="260"/>
      <c r="F11" s="260"/>
    </row>
    <row r="12" spans="1:6">
      <c r="A12" s="175"/>
      <c r="B12" s="175"/>
      <c r="C12" s="175"/>
      <c r="D12" s="175"/>
      <c r="E12" s="261" t="s">
        <v>98</v>
      </c>
      <c r="F12" s="261"/>
    </row>
    <row r="13" spans="1:6" ht="110.25">
      <c r="A13" s="7" t="s">
        <v>6</v>
      </c>
      <c r="B13" s="5" t="s">
        <v>5</v>
      </c>
      <c r="C13" s="7" t="s">
        <v>216</v>
      </c>
      <c r="D13" s="7" t="s">
        <v>217</v>
      </c>
      <c r="E13" s="7" t="s">
        <v>121</v>
      </c>
      <c r="F13" s="7" t="s">
        <v>122</v>
      </c>
    </row>
    <row r="14" spans="1:6" ht="25.9" customHeight="1">
      <c r="A14" s="6">
        <v>1</v>
      </c>
      <c r="B14" s="6">
        <v>2</v>
      </c>
      <c r="C14" s="6">
        <v>3</v>
      </c>
      <c r="D14" s="6">
        <v>4</v>
      </c>
      <c r="E14" s="6">
        <v>5</v>
      </c>
      <c r="F14" s="6">
        <v>6</v>
      </c>
    </row>
    <row r="15" spans="1:6" ht="25.9" customHeight="1">
      <c r="A15" s="108" t="s">
        <v>0</v>
      </c>
      <c r="B15" s="109" t="s">
        <v>12</v>
      </c>
      <c r="C15" s="110">
        <f>C17</f>
        <v>0</v>
      </c>
      <c r="D15" s="111">
        <f>D17</f>
        <v>0</v>
      </c>
      <c r="E15" s="112"/>
      <c r="F15" s="113"/>
    </row>
    <row r="16" spans="1:6" ht="25.9" customHeight="1">
      <c r="A16" s="108" t="s">
        <v>1</v>
      </c>
      <c r="B16" s="109" t="s">
        <v>13</v>
      </c>
      <c r="C16" s="114"/>
      <c r="D16" s="115"/>
      <c r="E16" s="115"/>
      <c r="F16" s="115"/>
    </row>
    <row r="17" spans="1:6" ht="25.9" customHeight="1">
      <c r="A17" s="116">
        <v>1</v>
      </c>
      <c r="B17" s="117" t="s">
        <v>44</v>
      </c>
      <c r="C17" s="118"/>
      <c r="D17" s="115"/>
      <c r="E17" s="119"/>
      <c r="F17" s="115"/>
    </row>
    <row r="18" spans="1:6" ht="25.9" customHeight="1">
      <c r="A18" s="108" t="s">
        <v>2</v>
      </c>
      <c r="B18" s="109" t="s">
        <v>18</v>
      </c>
      <c r="C18" s="118"/>
      <c r="D18" s="115"/>
      <c r="E18" s="119"/>
      <c r="F18" s="115"/>
    </row>
    <row r="19" spans="1:6" ht="25.9" customHeight="1">
      <c r="A19" s="108" t="s">
        <v>3</v>
      </c>
      <c r="B19" s="109" t="s">
        <v>35</v>
      </c>
      <c r="C19" s="115">
        <v>0</v>
      </c>
      <c r="D19" s="115">
        <v>0</v>
      </c>
      <c r="E19" s="115">
        <v>0</v>
      </c>
      <c r="F19" s="115">
        <v>0</v>
      </c>
    </row>
    <row r="20" spans="1:6" ht="25.9" customHeight="1">
      <c r="A20" s="108" t="s">
        <v>4</v>
      </c>
      <c r="B20" s="109" t="s">
        <v>28</v>
      </c>
      <c r="C20" s="156"/>
      <c r="D20" s="115"/>
      <c r="E20" s="115"/>
      <c r="F20" s="115"/>
    </row>
    <row r="21" spans="1:6" ht="25.9" customHeight="1">
      <c r="A21" s="108" t="s">
        <v>1</v>
      </c>
      <c r="B21" s="109" t="s">
        <v>33</v>
      </c>
      <c r="C21" s="157">
        <f>C22</f>
        <v>5123000000</v>
      </c>
      <c r="D21" s="120">
        <f>D22</f>
        <v>3605311673</v>
      </c>
      <c r="E21" s="121">
        <f>D21/C21*100</f>
        <v>70.375008256880733</v>
      </c>
      <c r="F21" s="122"/>
    </row>
    <row r="22" spans="1:6" ht="25.9" customHeight="1">
      <c r="A22" s="116" t="s">
        <v>14</v>
      </c>
      <c r="B22" s="117" t="s">
        <v>24</v>
      </c>
      <c r="C22" s="158">
        <f>C23+C31+C43</f>
        <v>5123000000</v>
      </c>
      <c r="D22" s="160">
        <f>D23+D31+D42</f>
        <v>3605311673</v>
      </c>
      <c r="E22" s="121">
        <f>D22/C22*100</f>
        <v>70.375008256880733</v>
      </c>
      <c r="F22" s="136"/>
    </row>
    <row r="23" spans="1:6" ht="25.9" customHeight="1">
      <c r="A23" s="124">
        <v>1</v>
      </c>
      <c r="B23" s="125" t="s">
        <v>104</v>
      </c>
      <c r="C23" s="131">
        <f>C24+C25+C26+C27+C28+C29</f>
        <v>4203000000</v>
      </c>
      <c r="D23" s="131">
        <f>SUM(D24:D30)</f>
        <v>2881836213</v>
      </c>
      <c r="E23" s="121">
        <f>D23/C23*100</f>
        <v>68.566172091363313</v>
      </c>
      <c r="F23" s="160">
        <f>D23/'[1]Biểu 3 Q3'!$D$28*100</f>
        <v>349.58721435609255</v>
      </c>
    </row>
    <row r="24" spans="1:6" ht="25.9" customHeight="1">
      <c r="A24" s="126"/>
      <c r="B24" s="127" t="s">
        <v>55</v>
      </c>
      <c r="C24" s="104">
        <v>2275000000</v>
      </c>
      <c r="D24" s="128">
        <v>1441662106</v>
      </c>
      <c r="E24" s="123">
        <f>D24/C24*100</f>
        <v>63.369762901098902</v>
      </c>
      <c r="F24" s="135">
        <f>D24/'[1]Biểu 3 Q3'!$D$28*100</f>
        <v>174.88385960513219</v>
      </c>
    </row>
    <row r="25" spans="1:6" ht="32.450000000000003" customHeight="1">
      <c r="A25" s="126"/>
      <c r="B25" s="129" t="s">
        <v>105</v>
      </c>
      <c r="C25" s="104">
        <v>10000000</v>
      </c>
      <c r="D25" s="161">
        <v>7340202</v>
      </c>
      <c r="E25" s="123">
        <f t="shared" ref="E25:E28" si="0">D25/C25*100</f>
        <v>73.402020000000007</v>
      </c>
      <c r="F25" s="135">
        <f>D25/'[1]Biểu 3 Q3'!$D$28*100</f>
        <v>0.89041867071264369</v>
      </c>
    </row>
    <row r="26" spans="1:6" ht="25.9" customHeight="1">
      <c r="A26" s="126"/>
      <c r="B26" s="127" t="s">
        <v>57</v>
      </c>
      <c r="C26" s="104">
        <v>1300000000</v>
      </c>
      <c r="D26" s="128">
        <v>1007254799</v>
      </c>
      <c r="E26" s="123">
        <f t="shared" si="0"/>
        <v>77.481138384615392</v>
      </c>
      <c r="F26" s="135">
        <f>D26/'[1]Biểu 3 Q3'!$D$28*100</f>
        <v>122.18716585654062</v>
      </c>
    </row>
    <row r="27" spans="1:6" ht="25.9" customHeight="1">
      <c r="A27" s="126"/>
      <c r="B27" s="127" t="s">
        <v>58</v>
      </c>
      <c r="C27" s="104">
        <v>20000000</v>
      </c>
      <c r="D27" s="128">
        <v>15750000</v>
      </c>
      <c r="E27" s="123">
        <f t="shared" si="0"/>
        <v>78.75</v>
      </c>
      <c r="F27" s="135">
        <f>D27/'[1]Biểu 3 Q3'!$D$28*100</f>
        <v>1.9105869380330591</v>
      </c>
    </row>
    <row r="28" spans="1:6" ht="25.9" customHeight="1">
      <c r="A28" s="126"/>
      <c r="B28" s="127" t="s">
        <v>59</v>
      </c>
      <c r="C28" s="104">
        <v>18000000</v>
      </c>
      <c r="D28" s="128">
        <v>8690000</v>
      </c>
      <c r="E28" s="123">
        <f t="shared" si="0"/>
        <v>48.277777777777771</v>
      </c>
      <c r="F28" s="135">
        <f>D28/'[1]Biểu 3 Q3'!$D$28*100</f>
        <v>1.0541587613655419</v>
      </c>
    </row>
    <row r="29" spans="1:6" ht="25.9" customHeight="1">
      <c r="A29" s="126"/>
      <c r="B29" s="127" t="s">
        <v>60</v>
      </c>
      <c r="C29" s="104">
        <v>580000000</v>
      </c>
      <c r="D29" s="128">
        <v>395283406</v>
      </c>
      <c r="E29" s="123">
        <f>D29/C29*100</f>
        <v>68.152311379310348</v>
      </c>
      <c r="F29" s="135">
        <f>D29/'[1]Biểu 3 Q3'!$D$28*100</f>
        <v>47.95068649681388</v>
      </c>
    </row>
    <row r="30" spans="1:6" ht="25.9" customHeight="1">
      <c r="A30" s="126"/>
      <c r="B30" s="127" t="s">
        <v>61</v>
      </c>
      <c r="C30" s="104"/>
      <c r="D30" s="128">
        <v>5855700</v>
      </c>
      <c r="E30" s="123"/>
      <c r="F30" s="135">
        <f>D30/'[1]Biểu 3 Q3'!$D$28*100</f>
        <v>0.71033802749461494</v>
      </c>
    </row>
    <row r="31" spans="1:6" ht="25.9" customHeight="1">
      <c r="A31" s="124">
        <v>2</v>
      </c>
      <c r="B31" s="125" t="s">
        <v>62</v>
      </c>
      <c r="C31" s="131">
        <f>SUM(C32:C40)</f>
        <v>900000000</v>
      </c>
      <c r="D31" s="131">
        <f>SUM(D32:D41)</f>
        <v>691840460</v>
      </c>
      <c r="E31" s="121">
        <f t="shared" ref="E31:E43" si="1">D31/C31*100</f>
        <v>76.871162222222225</v>
      </c>
      <c r="F31" s="162">
        <f>D31/'[1]Biểu 3 Q3'!$D$36</f>
        <v>20.570113836344788</v>
      </c>
    </row>
    <row r="32" spans="1:6" ht="25.9" customHeight="1">
      <c r="A32" s="126"/>
      <c r="B32" s="132" t="s">
        <v>106</v>
      </c>
      <c r="C32" s="104">
        <v>40000000</v>
      </c>
      <c r="D32" s="128">
        <v>69470066</v>
      </c>
      <c r="E32" s="123">
        <f t="shared" si="1"/>
        <v>173.67516499999999</v>
      </c>
      <c r="F32" s="142">
        <f>D32/'[1]Biểu 3 Q3'!$D$36</f>
        <v>2.0655154597902321</v>
      </c>
    </row>
    <row r="33" spans="1:6" ht="25.9" customHeight="1">
      <c r="A33" s="126"/>
      <c r="B33" s="132" t="s">
        <v>107</v>
      </c>
      <c r="C33" s="104">
        <v>87000000</v>
      </c>
      <c r="D33" s="128">
        <v>183689000</v>
      </c>
      <c r="E33" s="123">
        <f t="shared" si="1"/>
        <v>211.1367816091954</v>
      </c>
      <c r="F33" s="142">
        <f>D33/'[1]Biểu 3 Q3'!$D$36</f>
        <v>5.4615245261665359</v>
      </c>
    </row>
    <row r="34" spans="1:6" ht="25.9" customHeight="1">
      <c r="A34" s="126"/>
      <c r="B34" s="132" t="s">
        <v>108</v>
      </c>
      <c r="C34" s="106">
        <v>34000000</v>
      </c>
      <c r="D34" s="128">
        <v>17179494</v>
      </c>
      <c r="E34" s="123">
        <f t="shared" si="1"/>
        <v>50.527923529411765</v>
      </c>
      <c r="F34" s="142">
        <f>D34/'[1]Biểu 3 Q3'!$D$36</f>
        <v>0.51078849483709332</v>
      </c>
    </row>
    <row r="35" spans="1:6" ht="25.9" customHeight="1">
      <c r="A35" s="126"/>
      <c r="B35" s="132" t="s">
        <v>109</v>
      </c>
      <c r="C35" s="106">
        <v>19000000</v>
      </c>
      <c r="D35" s="128">
        <v>9225000</v>
      </c>
      <c r="E35" s="123">
        <f t="shared" si="1"/>
        <v>48.55263157894737</v>
      </c>
      <c r="F35" s="142">
        <f>D35/'[1]Biểu 3 Q3'!$D$36</f>
        <v>0.27428187727020287</v>
      </c>
    </row>
    <row r="36" spans="1:6" ht="25.9" customHeight="1">
      <c r="A36" s="126"/>
      <c r="B36" s="132" t="s">
        <v>110</v>
      </c>
      <c r="C36" s="106">
        <v>50000000</v>
      </c>
      <c r="D36" s="128">
        <v>16700000</v>
      </c>
      <c r="E36" s="123">
        <f t="shared" si="1"/>
        <v>33.4</v>
      </c>
      <c r="F36" s="142">
        <f>D36/'[1]Biểu 3 Q3'!$D$36</f>
        <v>0.49653196210432388</v>
      </c>
    </row>
    <row r="37" spans="1:6" ht="25.9" customHeight="1">
      <c r="A37" s="126"/>
      <c r="B37" s="132" t="s">
        <v>111</v>
      </c>
      <c r="C37" s="106">
        <v>120000000</v>
      </c>
      <c r="D37" s="128">
        <v>73915000</v>
      </c>
      <c r="E37" s="123">
        <f t="shared" si="1"/>
        <v>61.595833333333339</v>
      </c>
      <c r="F37" s="142">
        <f>D37/'[1]Biểu 3 Q3'!$D$36</f>
        <v>2.1976742502359938</v>
      </c>
    </row>
    <row r="38" spans="1:6" ht="25.9" customHeight="1">
      <c r="A38" s="126"/>
      <c r="B38" s="129" t="s">
        <v>112</v>
      </c>
      <c r="C38" s="106">
        <v>190000000</v>
      </c>
      <c r="D38" s="128">
        <v>130200400</v>
      </c>
      <c r="E38" s="123">
        <f t="shared" si="1"/>
        <v>68.526526315789468</v>
      </c>
      <c r="F38" s="142">
        <f>D38/'[1]Biểu 3 Q3'!$D$36</f>
        <v>3.8711772502256174</v>
      </c>
    </row>
    <row r="39" spans="1:6" ht="25.9" customHeight="1">
      <c r="A39" s="126"/>
      <c r="B39" s="129" t="s">
        <v>70</v>
      </c>
      <c r="C39" s="106">
        <v>100000000</v>
      </c>
      <c r="D39" s="128">
        <v>9100000</v>
      </c>
      <c r="E39" s="123">
        <f t="shared" si="1"/>
        <v>9.1</v>
      </c>
      <c r="F39" s="142">
        <f>D39/'[1]Biểu 3 Q3'!$D$46*100</f>
        <v>3.7199035277766419</v>
      </c>
    </row>
    <row r="40" spans="1:6" ht="25.9" customHeight="1">
      <c r="A40" s="126"/>
      <c r="B40" s="134" t="s">
        <v>113</v>
      </c>
      <c r="C40" s="106">
        <v>260000000</v>
      </c>
      <c r="D40" s="128">
        <v>171761500</v>
      </c>
      <c r="E40" s="123">
        <f t="shared" si="1"/>
        <v>66.062115384615382</v>
      </c>
      <c r="F40" s="142">
        <f>D40/'[1]Biểu 3 Q3'!$D$43</f>
        <v>1.3810747137527337</v>
      </c>
    </row>
    <row r="41" spans="1:6" ht="25.9" customHeight="1">
      <c r="A41" s="124"/>
      <c r="B41" s="127" t="s">
        <v>74</v>
      </c>
      <c r="C41" s="128">
        <v>20000000</v>
      </c>
      <c r="D41" s="128">
        <v>10600000</v>
      </c>
      <c r="E41" s="123">
        <f t="shared" si="1"/>
        <v>53</v>
      </c>
      <c r="F41" s="142">
        <f>D41/'[1]Biểu 3 Q3'!$D$45</f>
        <v>0.8833333333333333</v>
      </c>
    </row>
    <row r="42" spans="1:6" ht="25.9" customHeight="1">
      <c r="A42" s="124">
        <v>3</v>
      </c>
      <c r="B42" s="125" t="s">
        <v>77</v>
      </c>
      <c r="C42" s="131">
        <f>C43</f>
        <v>20000000</v>
      </c>
      <c r="D42" s="131">
        <f>D43</f>
        <v>31635000</v>
      </c>
      <c r="E42" s="121">
        <f t="shared" si="1"/>
        <v>158.17500000000001</v>
      </c>
      <c r="F42" s="136"/>
    </row>
    <row r="43" spans="1:6" ht="25.9" customHeight="1">
      <c r="A43" s="137"/>
      <c r="B43" s="127" t="s">
        <v>78</v>
      </c>
      <c r="C43" s="128">
        <v>20000000</v>
      </c>
      <c r="D43" s="128">
        <v>31635000</v>
      </c>
      <c r="E43" s="123">
        <f t="shared" si="1"/>
        <v>158.17500000000001</v>
      </c>
      <c r="F43" s="142">
        <f>D43/'[1]Biểu 3 Q3'!$D$48*100</f>
        <v>301.5729265967588</v>
      </c>
    </row>
    <row r="44" spans="1:6" ht="25.9" customHeight="1">
      <c r="A44" s="108" t="s">
        <v>16</v>
      </c>
      <c r="B44" s="109" t="s">
        <v>25</v>
      </c>
      <c r="C44" s="128"/>
      <c r="D44" s="164"/>
      <c r="E44" s="165"/>
      <c r="F44" s="139"/>
    </row>
    <row r="45" spans="1:6" ht="25.9" customHeight="1">
      <c r="A45" s="126"/>
      <c r="B45" s="117" t="s">
        <v>112</v>
      </c>
      <c r="C45" s="128"/>
      <c r="D45" s="128"/>
      <c r="E45" s="166"/>
      <c r="F45" s="115">
        <v>0</v>
      </c>
    </row>
    <row r="46" spans="1:6" ht="25.9" customHeight="1">
      <c r="A46" s="126"/>
      <c r="B46" s="127" t="s">
        <v>57</v>
      </c>
      <c r="C46" s="128"/>
      <c r="D46" s="128"/>
      <c r="E46" s="123"/>
      <c r="F46" s="115">
        <v>0</v>
      </c>
    </row>
    <row r="47" spans="1:6" ht="25.9" customHeight="1">
      <c r="A47" s="126"/>
      <c r="B47" s="141" t="s">
        <v>126</v>
      </c>
      <c r="C47" s="128"/>
      <c r="D47" s="128"/>
      <c r="E47" s="123"/>
      <c r="F47" s="115">
        <v>0</v>
      </c>
    </row>
    <row r="48" spans="1:6" ht="25.9" customHeight="1">
      <c r="D48" s="274"/>
      <c r="E48" s="274"/>
      <c r="F48" s="274"/>
    </row>
    <row r="49" spans="4:6">
      <c r="D49" s="257" t="s">
        <v>95</v>
      </c>
      <c r="E49" s="257"/>
      <c r="F49" s="257"/>
    </row>
    <row r="50" spans="4:6">
      <c r="D50" s="258"/>
      <c r="E50" s="258"/>
      <c r="F50" s="258"/>
    </row>
    <row r="51" spans="4:6">
      <c r="D51" s="262"/>
      <c r="E51" s="262"/>
      <c r="F51" s="262"/>
    </row>
    <row r="54" spans="4:6">
      <c r="D54" s="273"/>
      <c r="E54" s="273"/>
      <c r="F54" s="273"/>
    </row>
    <row r="55" spans="4:6">
      <c r="D55" s="190"/>
      <c r="E55" s="190"/>
      <c r="F55" s="190"/>
    </row>
    <row r="56" spans="4:6">
      <c r="D56" s="190"/>
      <c r="E56" s="190"/>
      <c r="F56" s="190"/>
    </row>
    <row r="57" spans="4:6">
      <c r="D57" s="190"/>
      <c r="E57" s="190"/>
      <c r="F57" s="190"/>
    </row>
    <row r="58" spans="4:6">
      <c r="D58" s="190"/>
      <c r="E58" s="190"/>
      <c r="F58" s="190"/>
    </row>
    <row r="59" spans="4:6">
      <c r="D59" s="190"/>
      <c r="E59" s="190"/>
      <c r="F59" s="190"/>
    </row>
    <row r="60" spans="4:6">
      <c r="D60" s="190"/>
      <c r="E60" s="190"/>
      <c r="F60" s="190"/>
    </row>
    <row r="61" spans="4:6">
      <c r="D61" s="190"/>
      <c r="E61" s="190"/>
      <c r="F61" s="190"/>
    </row>
    <row r="62" spans="4:6">
      <c r="D62" s="190"/>
      <c r="E62" s="190"/>
      <c r="F62" s="190"/>
    </row>
    <row r="63" spans="4:6">
      <c r="D63" s="190"/>
      <c r="E63" s="190"/>
      <c r="F63" s="190"/>
    </row>
    <row r="64" spans="4:6">
      <c r="D64" s="190"/>
      <c r="E64" s="190"/>
      <c r="F64" s="190"/>
    </row>
    <row r="65" spans="4:6">
      <c r="D65" s="190"/>
      <c r="E65" s="190"/>
      <c r="F65" s="190"/>
    </row>
    <row r="66" spans="4:6">
      <c r="D66" s="190"/>
      <c r="E66" s="190"/>
      <c r="F66" s="190"/>
    </row>
    <row r="67" spans="4:6">
      <c r="D67" s="190"/>
      <c r="E67" s="190"/>
      <c r="F67" s="190"/>
    </row>
  </sheetData>
  <mergeCells count="19">
    <mergeCell ref="E1:F1"/>
    <mergeCell ref="A2:B2"/>
    <mergeCell ref="C2:F2"/>
    <mergeCell ref="A3:B3"/>
    <mergeCell ref="C3:F3"/>
    <mergeCell ref="C4:F4"/>
    <mergeCell ref="C5:F5"/>
    <mergeCell ref="A6:F6"/>
    <mergeCell ref="A7:F7"/>
    <mergeCell ref="A8:F8"/>
    <mergeCell ref="D49:F49"/>
    <mergeCell ref="D50:F50"/>
    <mergeCell ref="D51:F51"/>
    <mergeCell ref="D54:F54"/>
    <mergeCell ref="A9:F9"/>
    <mergeCell ref="A10:F10"/>
    <mergeCell ref="A11:F11"/>
    <mergeCell ref="E12:F12"/>
    <mergeCell ref="D48:F48"/>
  </mergeCells>
  <pageMargins left="0.31496062992125984" right="0" top="0.74" bottom="0.55118110236220474" header="0.31496062992125984" footer="0.31496062992125984"/>
  <pageSetup paperSize="9" scale="9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X220"/>
  <sheetViews>
    <sheetView topLeftCell="A91" workbookViewId="0">
      <selection activeCell="C13" sqref="C13"/>
    </sheetView>
  </sheetViews>
  <sheetFormatPr defaultColWidth="9" defaultRowHeight="18"/>
  <cols>
    <col min="1" max="1" width="4.42578125" style="1" customWidth="1"/>
    <col min="2" max="2" width="41.7109375" style="1" customWidth="1"/>
    <col min="3" max="3" width="15.5703125" style="1" customWidth="1"/>
    <col min="4" max="4" width="16.7109375" style="1" customWidth="1"/>
    <col min="5" max="5" width="7.5703125" style="1" customWidth="1"/>
    <col min="6" max="30" width="16" style="1" customWidth="1"/>
    <col min="31" max="32" width="9" style="1"/>
    <col min="33" max="33" width="14.140625" style="1" customWidth="1"/>
    <col min="34" max="34" width="5.28515625" style="1" customWidth="1"/>
    <col min="35" max="35" width="2.28515625" style="1" customWidth="1"/>
    <col min="36" max="37" width="6.5703125" style="1" customWidth="1"/>
    <col min="38" max="38" width="9" style="1"/>
    <col min="39" max="39" width="15.5703125" style="1" bestFit="1" customWidth="1"/>
    <col min="40" max="16384" width="9" style="1"/>
  </cols>
  <sheetData>
    <row r="1" spans="1:30" ht="18.75">
      <c r="E1" s="269" t="s">
        <v>102</v>
      </c>
      <c r="F1" s="269"/>
      <c r="G1" s="212"/>
      <c r="H1" s="212"/>
      <c r="I1" s="212"/>
      <c r="J1" s="212"/>
      <c r="K1" s="212"/>
      <c r="L1" s="212"/>
      <c r="M1" s="212"/>
      <c r="N1" s="212"/>
      <c r="O1" s="212"/>
      <c r="P1" s="212"/>
      <c r="Q1" s="212"/>
      <c r="R1" s="212"/>
      <c r="S1" s="212"/>
      <c r="T1" s="212"/>
      <c r="U1" s="212"/>
      <c r="V1" s="212"/>
      <c r="W1" s="212"/>
      <c r="X1" s="212"/>
      <c r="Y1" s="212"/>
      <c r="Z1" s="212"/>
      <c r="AA1" s="212"/>
      <c r="AB1" s="212"/>
      <c r="AC1" s="212"/>
      <c r="AD1" s="212"/>
    </row>
    <row r="2" spans="1:30">
      <c r="A2" s="270" t="s">
        <v>157</v>
      </c>
      <c r="B2" s="270"/>
      <c r="C2" s="271" t="s">
        <v>38</v>
      </c>
      <c r="D2" s="271"/>
      <c r="E2" s="271"/>
      <c r="F2" s="271"/>
      <c r="G2" s="213"/>
      <c r="H2" s="213"/>
      <c r="I2" s="213"/>
      <c r="J2" s="213"/>
      <c r="K2" s="213"/>
      <c r="L2" s="213"/>
      <c r="M2" s="213"/>
      <c r="N2" s="213"/>
      <c r="O2" s="213"/>
      <c r="P2" s="213"/>
      <c r="Q2" s="213"/>
      <c r="R2" s="213"/>
      <c r="S2" s="213"/>
      <c r="T2" s="213"/>
      <c r="U2" s="213"/>
      <c r="V2" s="213"/>
      <c r="W2" s="213"/>
      <c r="X2" s="213"/>
      <c r="Y2" s="213"/>
      <c r="Z2" s="213"/>
      <c r="AA2" s="213"/>
      <c r="AB2" s="213"/>
      <c r="AC2" s="213"/>
      <c r="AD2" s="213"/>
    </row>
    <row r="3" spans="1:30" ht="18.75">
      <c r="A3" s="270" t="s">
        <v>97</v>
      </c>
      <c r="B3" s="270"/>
      <c r="C3" s="272" t="s">
        <v>39</v>
      </c>
      <c r="D3" s="272"/>
      <c r="E3" s="272"/>
      <c r="F3" s="272"/>
      <c r="G3" s="214"/>
      <c r="H3" s="214"/>
      <c r="I3" s="214"/>
      <c r="J3" s="214"/>
      <c r="K3" s="214"/>
      <c r="L3" s="214"/>
      <c r="M3" s="214"/>
      <c r="N3" s="214"/>
      <c r="O3" s="214"/>
      <c r="P3" s="214"/>
      <c r="Q3" s="214"/>
      <c r="R3" s="214"/>
      <c r="S3" s="214"/>
      <c r="T3" s="214"/>
      <c r="U3" s="214"/>
      <c r="V3" s="214"/>
      <c r="W3" s="214"/>
      <c r="X3" s="214"/>
      <c r="Y3" s="214"/>
      <c r="Z3" s="214"/>
      <c r="AA3" s="214"/>
      <c r="AB3" s="214"/>
      <c r="AC3" s="214"/>
      <c r="AD3" s="214"/>
    </row>
    <row r="4" spans="1:30">
      <c r="A4" s="182"/>
      <c r="B4" s="182"/>
      <c r="C4" s="263"/>
      <c r="D4" s="263"/>
      <c r="E4" s="263"/>
      <c r="F4" s="263"/>
      <c r="G4" s="208"/>
      <c r="H4" s="208"/>
      <c r="I4" s="208"/>
      <c r="J4" s="208"/>
      <c r="K4" s="208"/>
      <c r="L4" s="208"/>
      <c r="M4" s="208"/>
      <c r="N4" s="208"/>
      <c r="O4" s="208"/>
      <c r="P4" s="208"/>
      <c r="Q4" s="208"/>
      <c r="R4" s="208"/>
      <c r="S4" s="208"/>
      <c r="T4" s="208"/>
      <c r="U4" s="208"/>
      <c r="V4" s="208"/>
      <c r="W4" s="208"/>
      <c r="X4" s="208"/>
      <c r="Y4" s="208"/>
      <c r="Z4" s="208"/>
      <c r="AA4" s="208"/>
      <c r="AB4" s="208"/>
      <c r="AC4" s="208"/>
      <c r="AD4" s="208"/>
    </row>
    <row r="5" spans="1:30" ht="18.75">
      <c r="A5" s="182"/>
      <c r="B5" s="182"/>
      <c r="C5" s="264" t="s">
        <v>218</v>
      </c>
      <c r="D5" s="264"/>
      <c r="E5" s="264"/>
      <c r="F5" s="264"/>
      <c r="G5" s="209"/>
      <c r="H5" s="209"/>
      <c r="I5" s="209"/>
      <c r="J5" s="209"/>
      <c r="K5" s="209"/>
      <c r="L5" s="209"/>
      <c r="M5" s="209"/>
      <c r="N5" s="209"/>
      <c r="O5" s="209"/>
      <c r="P5" s="209"/>
      <c r="Q5" s="209"/>
      <c r="R5" s="209"/>
      <c r="S5" s="209"/>
      <c r="T5" s="209"/>
      <c r="U5" s="209"/>
      <c r="V5" s="209"/>
      <c r="W5" s="209"/>
      <c r="X5" s="209"/>
      <c r="Y5" s="209"/>
      <c r="Z5" s="209"/>
      <c r="AA5" s="209"/>
      <c r="AB5" s="209"/>
      <c r="AC5" s="209"/>
      <c r="AD5" s="209"/>
    </row>
    <row r="6" spans="1:30">
      <c r="A6" s="265" t="s">
        <v>236</v>
      </c>
      <c r="B6" s="265"/>
      <c r="C6" s="265"/>
      <c r="D6" s="265"/>
      <c r="E6" s="265"/>
      <c r="F6" s="265"/>
      <c r="G6" s="210"/>
      <c r="H6" s="210"/>
      <c r="I6" s="210"/>
      <c r="J6" s="210"/>
      <c r="K6" s="210"/>
      <c r="L6" s="210"/>
      <c r="M6" s="210"/>
      <c r="N6" s="210"/>
      <c r="O6" s="210"/>
      <c r="P6" s="210"/>
      <c r="Q6" s="210"/>
      <c r="R6" s="210"/>
      <c r="S6" s="210"/>
      <c r="T6" s="210"/>
      <c r="U6" s="210"/>
      <c r="V6" s="210"/>
      <c r="W6" s="210"/>
      <c r="X6" s="210"/>
      <c r="Y6" s="210"/>
      <c r="Z6" s="210"/>
      <c r="AA6" s="210"/>
      <c r="AB6" s="210"/>
      <c r="AC6" s="210"/>
      <c r="AD6" s="210"/>
    </row>
    <row r="7" spans="1:30">
      <c r="A7" s="252" t="s">
        <v>11</v>
      </c>
      <c r="B7" s="252"/>
      <c r="C7" s="252"/>
      <c r="D7" s="252"/>
      <c r="E7" s="252"/>
      <c r="F7" s="252"/>
      <c r="G7" s="198"/>
      <c r="H7" s="198"/>
      <c r="I7" s="198"/>
      <c r="J7" s="198"/>
      <c r="K7" s="198"/>
      <c r="L7" s="198"/>
      <c r="M7" s="198"/>
      <c r="N7" s="198"/>
      <c r="O7" s="198"/>
      <c r="P7" s="198"/>
      <c r="Q7" s="198"/>
      <c r="R7" s="198"/>
      <c r="S7" s="198"/>
      <c r="T7" s="198"/>
      <c r="U7" s="198"/>
      <c r="V7" s="198"/>
      <c r="W7" s="198"/>
      <c r="X7" s="198"/>
      <c r="Y7" s="198"/>
      <c r="Z7" s="198"/>
      <c r="AA7" s="198"/>
      <c r="AB7" s="198"/>
      <c r="AC7" s="198"/>
      <c r="AD7" s="198"/>
    </row>
    <row r="8" spans="1:30" ht="39" customHeight="1">
      <c r="A8" s="260" t="s">
        <v>40</v>
      </c>
      <c r="B8" s="266"/>
      <c r="C8" s="266"/>
      <c r="D8" s="266"/>
      <c r="E8" s="266"/>
      <c r="F8" s="266"/>
      <c r="G8" s="211"/>
      <c r="H8" s="211"/>
      <c r="I8" s="211"/>
      <c r="J8" s="211"/>
      <c r="K8" s="211"/>
      <c r="L8" s="211"/>
      <c r="M8" s="211"/>
      <c r="N8" s="211"/>
      <c r="O8" s="211"/>
      <c r="P8" s="211"/>
      <c r="Q8" s="211"/>
      <c r="R8" s="211"/>
      <c r="S8" s="211"/>
      <c r="T8" s="211"/>
      <c r="U8" s="211"/>
      <c r="V8" s="211"/>
      <c r="W8" s="211"/>
      <c r="X8" s="211"/>
      <c r="Y8" s="211"/>
      <c r="Z8" s="211"/>
      <c r="AA8" s="211"/>
      <c r="AB8" s="211"/>
      <c r="AC8" s="211"/>
      <c r="AD8" s="211"/>
    </row>
    <row r="9" spans="1:30" ht="56.25" customHeight="1">
      <c r="A9" s="267" t="s">
        <v>43</v>
      </c>
      <c r="B9" s="268"/>
      <c r="C9" s="268"/>
      <c r="D9" s="268"/>
      <c r="E9" s="268"/>
      <c r="F9" s="268"/>
      <c r="G9" s="205"/>
      <c r="H9" s="205"/>
      <c r="I9" s="205"/>
      <c r="J9" s="205"/>
      <c r="K9" s="205"/>
      <c r="L9" s="205"/>
      <c r="M9" s="205"/>
      <c r="N9" s="205"/>
      <c r="O9" s="205"/>
      <c r="P9" s="205"/>
      <c r="Q9" s="205"/>
      <c r="R9" s="205"/>
      <c r="S9" s="205"/>
      <c r="T9" s="205"/>
      <c r="U9" s="205"/>
      <c r="V9" s="205"/>
      <c r="W9" s="205"/>
      <c r="X9" s="205"/>
      <c r="Y9" s="205"/>
      <c r="Z9" s="205"/>
      <c r="AA9" s="205"/>
      <c r="AB9" s="205"/>
      <c r="AC9" s="205"/>
      <c r="AD9" s="205"/>
    </row>
    <row r="10" spans="1:30">
      <c r="A10" s="267" t="s">
        <v>129</v>
      </c>
      <c r="B10" s="267"/>
      <c r="C10" s="267"/>
      <c r="D10" s="267"/>
      <c r="E10" s="267"/>
      <c r="F10" s="267"/>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row>
    <row r="11" spans="1:30" ht="34.5" customHeight="1">
      <c r="A11" s="260" t="s">
        <v>219</v>
      </c>
      <c r="B11" s="260"/>
      <c r="C11" s="260"/>
      <c r="D11" s="260"/>
      <c r="E11" s="260"/>
      <c r="F11" s="260"/>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row>
    <row r="12" spans="1:30">
      <c r="A12" s="181"/>
      <c r="B12" s="181"/>
      <c r="C12" s="181"/>
      <c r="D12" s="181"/>
      <c r="E12" s="261" t="s">
        <v>98</v>
      </c>
      <c r="F12" s="261"/>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row>
    <row r="13" spans="1:30" ht="126">
      <c r="A13" s="7" t="s">
        <v>6</v>
      </c>
      <c r="B13" s="5" t="s">
        <v>5</v>
      </c>
      <c r="C13" s="7" t="s">
        <v>216</v>
      </c>
      <c r="D13" s="7" t="s">
        <v>241</v>
      </c>
      <c r="E13" s="7" t="s">
        <v>124</v>
      </c>
      <c r="F13" s="7" t="s">
        <v>125</v>
      </c>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row>
    <row r="14" spans="1:30">
      <c r="A14" s="6">
        <v>1</v>
      </c>
      <c r="B14" s="6">
        <v>2</v>
      </c>
      <c r="C14" s="6">
        <v>3</v>
      </c>
      <c r="D14" s="6">
        <v>4</v>
      </c>
      <c r="E14" s="6">
        <v>5</v>
      </c>
      <c r="F14" s="6">
        <v>6</v>
      </c>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row>
    <row r="15" spans="1:30" ht="21.6" customHeight="1">
      <c r="A15" s="108" t="s">
        <v>0</v>
      </c>
      <c r="B15" s="109" t="s">
        <v>12</v>
      </c>
      <c r="C15" s="110">
        <f>C17</f>
        <v>0</v>
      </c>
      <c r="D15" s="111">
        <f>D17</f>
        <v>0</v>
      </c>
      <c r="E15" s="112"/>
      <c r="F15" s="113"/>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row>
    <row r="16" spans="1:30" ht="21.6" customHeight="1">
      <c r="A16" s="108" t="s">
        <v>1</v>
      </c>
      <c r="B16" s="109" t="s">
        <v>13</v>
      </c>
      <c r="C16" s="114"/>
      <c r="D16" s="115"/>
      <c r="E16" s="115"/>
      <c r="F16" s="11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row>
    <row r="17" spans="1:39" ht="21.6" customHeight="1">
      <c r="A17" s="116">
        <v>1</v>
      </c>
      <c r="B17" s="117" t="s">
        <v>44</v>
      </c>
      <c r="C17" s="118"/>
      <c r="D17" s="115"/>
      <c r="E17" s="119"/>
      <c r="F17" s="115"/>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row>
    <row r="18" spans="1:39" ht="21.6" customHeight="1">
      <c r="A18" s="108" t="s">
        <v>2</v>
      </c>
      <c r="B18" s="109" t="s">
        <v>18</v>
      </c>
      <c r="C18" s="118"/>
      <c r="D18" s="115"/>
      <c r="E18" s="119"/>
      <c r="F18" s="115"/>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row>
    <row r="19" spans="1:39" ht="21.6" customHeight="1">
      <c r="A19" s="108" t="s">
        <v>3</v>
      </c>
      <c r="B19" s="109" t="s">
        <v>35</v>
      </c>
      <c r="C19" s="115">
        <v>0</v>
      </c>
      <c r="D19" s="115">
        <v>0</v>
      </c>
      <c r="E19" s="115">
        <v>0</v>
      </c>
      <c r="F19" s="115">
        <v>0</v>
      </c>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row>
    <row r="20" spans="1:39" ht="21.6" customHeight="1">
      <c r="A20" s="108" t="s">
        <v>4</v>
      </c>
      <c r="B20" s="109" t="s">
        <v>28</v>
      </c>
      <c r="C20" s="156">
        <f>C21+C44</f>
        <v>5154610200</v>
      </c>
      <c r="D20" s="135">
        <f>D21</f>
        <v>5125610200</v>
      </c>
      <c r="E20" s="115"/>
      <c r="F20" s="115"/>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M20" s="196">
        <f>C21-D21</f>
        <v>-2610200</v>
      </c>
    </row>
    <row r="21" spans="1:39" ht="21.6" customHeight="1">
      <c r="A21" s="108" t="s">
        <v>1</v>
      </c>
      <c r="B21" s="109" t="s">
        <v>33</v>
      </c>
      <c r="C21" s="157">
        <f>C22</f>
        <v>5123000000</v>
      </c>
      <c r="D21" s="120">
        <f>D22+D44</f>
        <v>5125610200</v>
      </c>
      <c r="E21" s="121">
        <f>D21/C21*100</f>
        <v>100.0509506148741</v>
      </c>
      <c r="F21" s="122"/>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row>
    <row r="22" spans="1:39" ht="21.6" customHeight="1">
      <c r="A22" s="116" t="s">
        <v>14</v>
      </c>
      <c r="B22" s="117" t="s">
        <v>24</v>
      </c>
      <c r="C22" s="158">
        <f>C23+C31+C43</f>
        <v>5123000000</v>
      </c>
      <c r="D22" s="103">
        <f>D23+D31+D42</f>
        <v>5094000000</v>
      </c>
      <c r="E22" s="123">
        <f>D22/C22*100</f>
        <v>99.433925434315825</v>
      </c>
      <c r="F22" s="115"/>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row>
    <row r="23" spans="1:39" ht="21.6" customHeight="1">
      <c r="A23" s="124">
        <v>1</v>
      </c>
      <c r="B23" s="125" t="s">
        <v>104</v>
      </c>
      <c r="C23" s="131">
        <f>C24+C25+C26+C27+C28+C29</f>
        <v>4203000000</v>
      </c>
      <c r="D23" s="107">
        <f>SUM(D24:D30)</f>
        <v>4128568716</v>
      </c>
      <c r="E23" s="123">
        <f t="shared" ref="E23:E29" si="0">D23/C23*100</f>
        <v>98.229091506067093</v>
      </c>
      <c r="F23" s="115"/>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G23" s="183" t="s">
        <v>166</v>
      </c>
      <c r="AH23" s="277"/>
      <c r="AI23" s="277"/>
      <c r="AJ23" s="292">
        <v>5094000000</v>
      </c>
      <c r="AK23" s="292"/>
    </row>
    <row r="24" spans="1:39" ht="21.6" customHeight="1">
      <c r="A24" s="126"/>
      <c r="B24" s="127" t="s">
        <v>55</v>
      </c>
      <c r="C24" s="104">
        <v>2275000000</v>
      </c>
      <c r="D24" s="104">
        <f>AJ24</f>
        <v>1953410756</v>
      </c>
      <c r="E24" s="123">
        <f t="shared" si="0"/>
        <v>85.86420905494505</v>
      </c>
      <c r="F24" s="123">
        <f>(D24/'[1]Biểu 3 Q4'!$D$28)*100</f>
        <v>178.86972988387464</v>
      </c>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G24" s="183" t="s">
        <v>167</v>
      </c>
      <c r="AH24" s="277">
        <v>6000</v>
      </c>
      <c r="AI24" s="277"/>
      <c r="AJ24" s="292">
        <v>1953410756</v>
      </c>
      <c r="AK24" s="292"/>
    </row>
    <row r="25" spans="1:39" ht="21.6" customHeight="1">
      <c r="A25" s="126"/>
      <c r="B25" s="129" t="s">
        <v>105</v>
      </c>
      <c r="C25" s="104">
        <v>10000000</v>
      </c>
      <c r="D25" s="104">
        <f>AJ27</f>
        <v>7340202</v>
      </c>
      <c r="E25" s="123">
        <f t="shared" si="0"/>
        <v>73.402020000000007</v>
      </c>
      <c r="F25" s="130">
        <f>D25/'[1]Biểu 3 Q4'!$D$28*100</f>
        <v>0.67212691698369886</v>
      </c>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G25" s="184" t="s">
        <v>168</v>
      </c>
      <c r="AH25" s="276">
        <v>6001</v>
      </c>
      <c r="AI25" s="276"/>
      <c r="AJ25" s="293">
        <v>1934994356</v>
      </c>
      <c r="AK25" s="293"/>
    </row>
    <row r="26" spans="1:39" ht="21.6" customHeight="1">
      <c r="A26" s="126"/>
      <c r="B26" s="127" t="s">
        <v>57</v>
      </c>
      <c r="C26" s="104">
        <v>1300000000</v>
      </c>
      <c r="D26" s="104">
        <f>AJ29</f>
        <v>1419961910</v>
      </c>
      <c r="E26" s="123">
        <f t="shared" si="0"/>
        <v>109.22783923076923</v>
      </c>
      <c r="F26" s="123">
        <f>(D26/'[1]Biểu 3 Q4'!$D$28)*100</f>
        <v>130.02293680781324</v>
      </c>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G26" s="184" t="s">
        <v>169</v>
      </c>
      <c r="AH26" s="276">
        <v>6003</v>
      </c>
      <c r="AI26" s="276"/>
      <c r="AJ26" s="293">
        <v>18416400</v>
      </c>
      <c r="AK26" s="293"/>
    </row>
    <row r="27" spans="1:39" ht="21.6" customHeight="1">
      <c r="A27" s="126"/>
      <c r="B27" s="127" t="s">
        <v>58</v>
      </c>
      <c r="C27" s="104">
        <v>20000000</v>
      </c>
      <c r="D27" s="104">
        <f>AJ36</f>
        <v>15750000</v>
      </c>
      <c r="E27" s="123">
        <f t="shared" si="0"/>
        <v>78.75</v>
      </c>
      <c r="F27" s="123">
        <f>(D27/'[1]Biểu 3 Q4'!$D$28)*100</f>
        <v>1.4421944985292308</v>
      </c>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G27" s="183" t="s">
        <v>170</v>
      </c>
      <c r="AH27" s="277">
        <v>6050</v>
      </c>
      <c r="AI27" s="277"/>
      <c r="AJ27" s="292">
        <v>7340202</v>
      </c>
      <c r="AK27" s="292"/>
    </row>
    <row r="28" spans="1:39" ht="21.6" customHeight="1">
      <c r="A28" s="126"/>
      <c r="B28" s="127" t="s">
        <v>59</v>
      </c>
      <c r="C28" s="104">
        <v>18000000</v>
      </c>
      <c r="D28" s="104">
        <f>AJ47</f>
        <v>11960000</v>
      </c>
      <c r="E28" s="123">
        <f t="shared" si="0"/>
        <v>66.444444444444443</v>
      </c>
      <c r="F28" s="123">
        <f>(D28/'[1]Biểu 3 Q4'!$D$28)*100</f>
        <v>1.0951521398355302</v>
      </c>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G28" s="184" t="s">
        <v>171</v>
      </c>
      <c r="AH28" s="276">
        <v>6099</v>
      </c>
      <c r="AI28" s="276"/>
      <c r="AJ28" s="293">
        <v>7340202</v>
      </c>
      <c r="AK28" s="293"/>
    </row>
    <row r="29" spans="1:39" ht="21.6" customHeight="1">
      <c r="A29" s="126"/>
      <c r="B29" s="127" t="s">
        <v>60</v>
      </c>
      <c r="C29" s="104">
        <v>580000000</v>
      </c>
      <c r="D29" s="104">
        <f>AJ49</f>
        <v>547152648</v>
      </c>
      <c r="E29" s="123">
        <f t="shared" si="0"/>
        <v>94.336663448275857</v>
      </c>
      <c r="F29" s="123">
        <f>(D29/'[1]Biểu 3 Q4'!$D$28)*100</f>
        <v>50.101621511193692</v>
      </c>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G29" s="183" t="s">
        <v>172</v>
      </c>
      <c r="AH29" s="277">
        <v>6100</v>
      </c>
      <c r="AI29" s="277"/>
      <c r="AJ29" s="292">
        <v>1419961910</v>
      </c>
      <c r="AK29" s="292"/>
    </row>
    <row r="30" spans="1:39" ht="21.6" customHeight="1">
      <c r="A30" s="126"/>
      <c r="B30" s="127" t="s">
        <v>61</v>
      </c>
      <c r="C30" s="104"/>
      <c r="D30" s="104">
        <f>AJ54</f>
        <v>172993200</v>
      </c>
      <c r="E30" s="123"/>
      <c r="F30" s="123">
        <f>D30/'[1]Biểu 3 Q4'!$D$34*100</f>
        <v>164.72405256141687</v>
      </c>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G30" s="184" t="s">
        <v>173</v>
      </c>
      <c r="AH30" s="276">
        <v>6101</v>
      </c>
      <c r="AI30" s="276"/>
      <c r="AJ30" s="293">
        <v>44476511</v>
      </c>
      <c r="AK30" s="293"/>
    </row>
    <row r="31" spans="1:39" ht="21.6" customHeight="1">
      <c r="A31" s="124">
        <v>2</v>
      </c>
      <c r="B31" s="125" t="s">
        <v>62</v>
      </c>
      <c r="C31" s="131">
        <f>SUM(C32:C40)</f>
        <v>900000000</v>
      </c>
      <c r="D31" s="197">
        <f>SUM(D32:D41)</f>
        <v>931895484</v>
      </c>
      <c r="E31" s="123">
        <f t="shared" ref="E31:E44" si="1">D31/C31*100</f>
        <v>103.54394266666667</v>
      </c>
      <c r="F31" s="115"/>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G31" s="184" t="s">
        <v>174</v>
      </c>
      <c r="AH31" s="276">
        <v>6105</v>
      </c>
      <c r="AI31" s="276"/>
      <c r="AJ31" s="293">
        <v>175810532</v>
      </c>
      <c r="AK31" s="293"/>
    </row>
    <row r="32" spans="1:39" ht="21.6" customHeight="1">
      <c r="A32" s="126"/>
      <c r="B32" s="132" t="s">
        <v>106</v>
      </c>
      <c r="C32" s="104">
        <v>40000000</v>
      </c>
      <c r="D32" s="104">
        <f>AJ57</f>
        <v>84658390</v>
      </c>
      <c r="E32" s="123">
        <f t="shared" si="1"/>
        <v>211.64597500000002</v>
      </c>
      <c r="F32" s="123">
        <f>D32/'[1]Biểu 3 Q4'!$D$36*100</f>
        <v>182.40749856022242</v>
      </c>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G32" s="184" t="s">
        <v>175</v>
      </c>
      <c r="AH32" s="276">
        <v>6107</v>
      </c>
      <c r="AI32" s="276"/>
      <c r="AJ32" s="293">
        <v>3576000</v>
      </c>
      <c r="AK32" s="293"/>
    </row>
    <row r="33" spans="1:50" ht="21.6" customHeight="1">
      <c r="A33" s="126"/>
      <c r="B33" s="132" t="s">
        <v>107</v>
      </c>
      <c r="C33" s="104">
        <v>87000000</v>
      </c>
      <c r="D33" s="104">
        <f>AJ61</f>
        <v>201844000</v>
      </c>
      <c r="E33" s="123">
        <f t="shared" si="1"/>
        <v>232.00459770114944</v>
      </c>
      <c r="F33" s="123">
        <f>D33/'[1]Biểu 3 Q4'!$D$37*100</f>
        <v>255.47933068374556</v>
      </c>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G33" s="184" t="s">
        <v>176</v>
      </c>
      <c r="AH33" s="276">
        <v>6112</v>
      </c>
      <c r="AI33" s="276"/>
      <c r="AJ33" s="293">
        <v>936231964</v>
      </c>
      <c r="AK33" s="293"/>
    </row>
    <row r="34" spans="1:50" ht="21.6" customHeight="1">
      <c r="A34" s="126"/>
      <c r="B34" s="132" t="s">
        <v>108</v>
      </c>
      <c r="C34" s="106">
        <v>34000000</v>
      </c>
      <c r="D34" s="104">
        <f>AJ65</f>
        <v>22915494</v>
      </c>
      <c r="E34" s="123">
        <f t="shared" si="1"/>
        <v>67.398511764705887</v>
      </c>
      <c r="F34" s="123">
        <f>D34/'[1]Biểu 3 Q4'!$D$36*100</f>
        <v>49.374408594491179</v>
      </c>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G34" s="184" t="s">
        <v>177</v>
      </c>
      <c r="AH34" s="276">
        <v>6113</v>
      </c>
      <c r="AI34" s="276"/>
      <c r="AJ34" s="293">
        <v>5364000</v>
      </c>
      <c r="AK34" s="293"/>
    </row>
    <row r="35" spans="1:50" ht="21.6" customHeight="1">
      <c r="A35" s="126"/>
      <c r="B35" s="132" t="s">
        <v>109</v>
      </c>
      <c r="C35" s="106">
        <v>19000000</v>
      </c>
      <c r="D35" s="104">
        <f>AJ78</f>
        <v>12150000</v>
      </c>
      <c r="E35" s="123">
        <f t="shared" si="1"/>
        <v>63.94736842105263</v>
      </c>
      <c r="F35" s="123">
        <f>D35/'[1]Biểu 3 Q4'!$D$36*100</f>
        <v>26.178753310885106</v>
      </c>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G35" s="184" t="s">
        <v>178</v>
      </c>
      <c r="AH35" s="276">
        <v>6115</v>
      </c>
      <c r="AI35" s="276"/>
      <c r="AJ35" s="293">
        <v>254502903</v>
      </c>
      <c r="AK35" s="293"/>
    </row>
    <row r="36" spans="1:50" ht="21.6" customHeight="1">
      <c r="A36" s="126"/>
      <c r="B36" s="132" t="s">
        <v>110</v>
      </c>
      <c r="C36" s="106">
        <v>50000000</v>
      </c>
      <c r="D36" s="104">
        <f>AJ80</f>
        <v>27100000</v>
      </c>
      <c r="E36" s="123">
        <f t="shared" si="1"/>
        <v>54.2</v>
      </c>
      <c r="F36" s="123">
        <f>D36/'[1]Biểu 3 Q4'!$D$36*100</f>
        <v>58.390470347735501</v>
      </c>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G36" s="183" t="s">
        <v>220</v>
      </c>
      <c r="AH36" s="277">
        <v>6200</v>
      </c>
      <c r="AI36" s="277"/>
      <c r="AJ36" s="292">
        <v>15750000</v>
      </c>
      <c r="AK36" s="292"/>
    </row>
    <row r="37" spans="1:50" ht="21.6" customHeight="1">
      <c r="A37" s="126"/>
      <c r="B37" s="132" t="s">
        <v>111</v>
      </c>
      <c r="C37" s="106">
        <v>120000000</v>
      </c>
      <c r="D37" s="104">
        <f>AJ85</f>
        <v>96947400</v>
      </c>
      <c r="E37" s="123">
        <f t="shared" si="1"/>
        <v>80.789500000000004</v>
      </c>
      <c r="F37" s="123">
        <f>D37/'[1]Biểu 3 Q4'!$D$36*100</f>
        <v>208.88576697380267</v>
      </c>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G37" s="184" t="s">
        <v>221</v>
      </c>
      <c r="AH37" s="276">
        <v>6201</v>
      </c>
      <c r="AI37" s="276"/>
      <c r="AJ37" s="293">
        <v>15750000</v>
      </c>
      <c r="AK37" s="293"/>
    </row>
    <row r="38" spans="1:50" ht="21.6" customHeight="1">
      <c r="A38" s="126"/>
      <c r="B38" s="129" t="s">
        <v>112</v>
      </c>
      <c r="C38" s="106">
        <v>190000000</v>
      </c>
      <c r="D38" s="104">
        <f>AJ87</f>
        <v>177585400</v>
      </c>
      <c r="E38" s="123">
        <f t="shared" si="1"/>
        <v>93.466000000000008</v>
      </c>
      <c r="F38" s="123">
        <f>D38/'[1]Biểu 3 Q4'!$D$42*100</f>
        <v>127.84820682143969</v>
      </c>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G38" s="280"/>
      <c r="AH38" s="280"/>
      <c r="AI38" s="280"/>
      <c r="AJ38" s="280"/>
      <c r="AK38" s="280"/>
    </row>
    <row r="39" spans="1:50" ht="21.6" customHeight="1">
      <c r="A39" s="126"/>
      <c r="B39" s="129" t="s">
        <v>70</v>
      </c>
      <c r="C39" s="106">
        <v>100000000</v>
      </c>
      <c r="D39" s="104">
        <f>AJ92</f>
        <v>9100000</v>
      </c>
      <c r="E39" s="123">
        <f t="shared" si="1"/>
        <v>9.1</v>
      </c>
      <c r="F39" s="133">
        <f>D39/'[1]Biểu 3 Q4'!$D$46*100</f>
        <v>3.7199035277766419</v>
      </c>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G39" s="280"/>
      <c r="AH39" s="280"/>
      <c r="AI39" s="280"/>
      <c r="AJ39" s="282"/>
      <c r="AK39" s="282"/>
    </row>
    <row r="40" spans="1:50" ht="21.6" customHeight="1">
      <c r="A40" s="126"/>
      <c r="B40" s="134" t="s">
        <v>113</v>
      </c>
      <c r="C40" s="106">
        <v>260000000</v>
      </c>
      <c r="D40" s="104">
        <f>AJ94</f>
        <v>273994800</v>
      </c>
      <c r="E40" s="123">
        <f t="shared" si="1"/>
        <v>105.38261538461538</v>
      </c>
      <c r="F40" s="123">
        <f>D40/'[1]Biểu 3 Q4'!$D$43*100</f>
        <v>154.62024209249174</v>
      </c>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G40" s="280"/>
      <c r="AH40" s="280"/>
      <c r="AI40" s="280"/>
      <c r="AJ40" s="280"/>
      <c r="AK40" s="280"/>
      <c r="AN40" s="191" t="s">
        <v>166</v>
      </c>
      <c r="AO40" s="291"/>
      <c r="AP40" s="291"/>
      <c r="AQ40" s="283">
        <v>31610200</v>
      </c>
      <c r="AR40" s="285"/>
      <c r="AS40" s="284"/>
      <c r="AT40" s="283">
        <v>31610200</v>
      </c>
      <c r="AU40" s="284"/>
      <c r="AV40" s="192">
        <v>31610200</v>
      </c>
      <c r="AW40" s="283">
        <v>31610200</v>
      </c>
      <c r="AX40" s="284"/>
    </row>
    <row r="41" spans="1:50" ht="21.6" customHeight="1">
      <c r="A41" s="124"/>
      <c r="B41" s="127" t="s">
        <v>74</v>
      </c>
      <c r="C41" s="128">
        <v>20000000</v>
      </c>
      <c r="D41" s="106">
        <f>AJ108</f>
        <v>25600000</v>
      </c>
      <c r="E41" s="123">
        <f t="shared" si="1"/>
        <v>128</v>
      </c>
      <c r="F41" s="135">
        <f>D41/'[1]Biểu 3 Q4'!$D$45*100</f>
        <v>160</v>
      </c>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G41" s="279" t="s">
        <v>181</v>
      </c>
      <c r="AH41" s="279"/>
      <c r="AI41" s="279"/>
      <c r="AJ41" s="280"/>
      <c r="AK41" s="280"/>
      <c r="AN41" s="191" t="s">
        <v>172</v>
      </c>
      <c r="AO41" s="291">
        <v>6100</v>
      </c>
      <c r="AP41" s="291"/>
      <c r="AQ41" s="283">
        <v>23910200</v>
      </c>
      <c r="AR41" s="285"/>
      <c r="AS41" s="284"/>
      <c r="AT41" s="283">
        <v>23910200</v>
      </c>
      <c r="AU41" s="284"/>
      <c r="AV41" s="192">
        <v>23910200</v>
      </c>
      <c r="AW41" s="283">
        <v>23910200</v>
      </c>
      <c r="AX41" s="284"/>
    </row>
    <row r="42" spans="1:50" ht="21.6" customHeight="1">
      <c r="A42" s="150">
        <v>3</v>
      </c>
      <c r="B42" s="151" t="s">
        <v>77</v>
      </c>
      <c r="C42" s="131">
        <f>C43</f>
        <v>20000000</v>
      </c>
      <c r="D42" s="153">
        <f>D43</f>
        <v>33535800</v>
      </c>
      <c r="E42" s="154">
        <f t="shared" si="1"/>
        <v>167.679</v>
      </c>
      <c r="F42" s="155"/>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G42" s="279" t="s">
        <v>182</v>
      </c>
      <c r="AH42" s="279"/>
      <c r="AI42" s="279"/>
      <c r="AJ42" s="280"/>
      <c r="AK42" s="280"/>
      <c r="AN42" s="193" t="s">
        <v>238</v>
      </c>
      <c r="AO42" s="289">
        <v>6149</v>
      </c>
      <c r="AP42" s="289"/>
      <c r="AQ42" s="286">
        <v>23910200</v>
      </c>
      <c r="AR42" s="288"/>
      <c r="AS42" s="287"/>
      <c r="AT42" s="286">
        <v>23910200</v>
      </c>
      <c r="AU42" s="287"/>
      <c r="AV42" s="194">
        <v>23910200</v>
      </c>
      <c r="AW42" s="286">
        <v>23910200</v>
      </c>
      <c r="AX42" s="287"/>
    </row>
    <row r="43" spans="1:50" ht="21.6" customHeight="1">
      <c r="A43" s="137"/>
      <c r="B43" s="127" t="s">
        <v>78</v>
      </c>
      <c r="C43" s="128">
        <v>20000000</v>
      </c>
      <c r="D43" s="106">
        <f>AJ110</f>
        <v>33535800</v>
      </c>
      <c r="E43" s="123">
        <f t="shared" si="1"/>
        <v>167.679</v>
      </c>
      <c r="F43" s="123">
        <f>D43/'[1]Biểu 3 Q4'!$D$48*100</f>
        <v>319.69304099142039</v>
      </c>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G43" s="279" t="s">
        <v>183</v>
      </c>
      <c r="AH43" s="279"/>
      <c r="AI43" s="279"/>
      <c r="AJ43" s="280"/>
      <c r="AK43" s="280"/>
      <c r="AN43" s="191" t="s">
        <v>239</v>
      </c>
      <c r="AO43" s="291">
        <v>6150</v>
      </c>
      <c r="AP43" s="291"/>
      <c r="AQ43" s="283">
        <v>7700000</v>
      </c>
      <c r="AR43" s="285"/>
      <c r="AS43" s="284"/>
      <c r="AT43" s="283">
        <v>7700000</v>
      </c>
      <c r="AU43" s="284"/>
      <c r="AV43" s="192">
        <v>7700000</v>
      </c>
      <c r="AW43" s="283">
        <v>7700000</v>
      </c>
      <c r="AX43" s="284"/>
    </row>
    <row r="44" spans="1:50" ht="21.6" customHeight="1">
      <c r="A44" s="108" t="s">
        <v>16</v>
      </c>
      <c r="B44" s="109" t="s">
        <v>25</v>
      </c>
      <c r="C44" s="163">
        <f>C45+C46</f>
        <v>31610200</v>
      </c>
      <c r="D44" s="149">
        <f>D45+D46</f>
        <v>31610200</v>
      </c>
      <c r="E44" s="138">
        <f t="shared" si="1"/>
        <v>100</v>
      </c>
      <c r="F44" s="139"/>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G44" s="279" t="s">
        <v>184</v>
      </c>
      <c r="AH44" s="279"/>
      <c r="AI44" s="279"/>
      <c r="AJ44" s="280"/>
      <c r="AK44" s="280"/>
      <c r="AN44" s="193" t="s">
        <v>240</v>
      </c>
      <c r="AO44" s="289">
        <v>6157</v>
      </c>
      <c r="AP44" s="289"/>
      <c r="AQ44" s="286">
        <v>7700000</v>
      </c>
      <c r="AR44" s="288"/>
      <c r="AS44" s="287"/>
      <c r="AT44" s="286">
        <v>7700000</v>
      </c>
      <c r="AU44" s="287"/>
      <c r="AV44" s="194">
        <v>7700000</v>
      </c>
      <c r="AW44" s="286">
        <v>7700000</v>
      </c>
      <c r="AX44" s="287"/>
    </row>
    <row r="45" spans="1:50" ht="21.6" customHeight="1">
      <c r="A45" s="108"/>
      <c r="B45" s="140" t="s">
        <v>136</v>
      </c>
      <c r="C45" s="128">
        <f>D45</f>
        <v>23910200</v>
      </c>
      <c r="D45" s="91">
        <f>AW41</f>
        <v>23910200</v>
      </c>
      <c r="E45" s="138"/>
      <c r="F45" s="139"/>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G45" s="188" t="s">
        <v>5</v>
      </c>
      <c r="AH45" s="281"/>
      <c r="AI45" s="281"/>
      <c r="AJ45" s="281"/>
      <c r="AK45" s="281"/>
      <c r="AN45" s="290" t="s">
        <v>215</v>
      </c>
      <c r="AO45" s="290"/>
      <c r="AP45" s="290"/>
      <c r="AQ45" s="283">
        <v>31610200</v>
      </c>
      <c r="AR45" s="285"/>
      <c r="AS45" s="284"/>
      <c r="AT45" s="283">
        <v>31610200</v>
      </c>
      <c r="AU45" s="284"/>
      <c r="AV45" s="192">
        <v>31610200</v>
      </c>
      <c r="AW45" s="283">
        <v>31610200</v>
      </c>
      <c r="AX45" s="284"/>
    </row>
    <row r="46" spans="1:50" ht="21.6" customHeight="1">
      <c r="A46" s="126"/>
      <c r="B46" s="195" t="s">
        <v>126</v>
      </c>
      <c r="C46" s="128">
        <f>D46</f>
        <v>7700000</v>
      </c>
      <c r="D46" s="128">
        <f>AV43</f>
        <v>7700000</v>
      </c>
      <c r="E46" s="123">
        <f t="shared" ref="E46" si="2">D46/C46*100</f>
        <v>100</v>
      </c>
      <c r="F46" s="142">
        <f>D46/'[1]Biểu 3 Q4'!$D$52*100</f>
        <v>2.2000125715004084</v>
      </c>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G46" s="185" t="s">
        <v>0</v>
      </c>
      <c r="AH46" s="278" t="s">
        <v>187</v>
      </c>
      <c r="AI46" s="278"/>
      <c r="AJ46" s="278" t="s">
        <v>188</v>
      </c>
      <c r="AK46" s="278"/>
    </row>
    <row r="47" spans="1:50" ht="21.6" customHeight="1">
      <c r="A47" s="137"/>
      <c r="B47" s="127" t="s">
        <v>78</v>
      </c>
      <c r="C47" s="128"/>
      <c r="D47" s="128"/>
      <c r="E47" s="123"/>
      <c r="F47" s="115"/>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G47" s="183" t="s">
        <v>179</v>
      </c>
      <c r="AH47" s="277">
        <v>6250</v>
      </c>
      <c r="AI47" s="277"/>
      <c r="AJ47" s="292">
        <v>11960000</v>
      </c>
      <c r="AK47" s="292"/>
    </row>
    <row r="48" spans="1:50">
      <c r="D48" s="274"/>
      <c r="E48" s="274"/>
      <c r="F48" s="274"/>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G48" s="184" t="s">
        <v>180</v>
      </c>
      <c r="AH48" s="276">
        <v>6299</v>
      </c>
      <c r="AI48" s="276"/>
      <c r="AJ48" s="293">
        <v>11960000</v>
      </c>
      <c r="AK48" s="293"/>
    </row>
    <row r="49" spans="4:37" ht="25.5">
      <c r="D49" s="257" t="s">
        <v>95</v>
      </c>
      <c r="E49" s="257"/>
      <c r="F49" s="257"/>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G49" s="183" t="s">
        <v>189</v>
      </c>
      <c r="AH49" s="277">
        <v>6300</v>
      </c>
      <c r="AI49" s="277"/>
      <c r="AJ49" s="292">
        <v>547152648</v>
      </c>
      <c r="AK49" s="292"/>
    </row>
    <row r="50" spans="4:37">
      <c r="D50" s="258"/>
      <c r="E50" s="258"/>
      <c r="F50" s="258"/>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G50" s="184" t="s">
        <v>190</v>
      </c>
      <c r="AH50" s="276">
        <v>6301</v>
      </c>
      <c r="AI50" s="276"/>
      <c r="AJ50" s="293">
        <v>409833495</v>
      </c>
      <c r="AK50" s="293"/>
    </row>
    <row r="51" spans="4:37">
      <c r="D51" s="262"/>
      <c r="E51" s="262"/>
      <c r="F51" s="262"/>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G51" s="184" t="s">
        <v>191</v>
      </c>
      <c r="AH51" s="276">
        <v>6302</v>
      </c>
      <c r="AI51" s="276"/>
      <c r="AJ51" s="293">
        <v>69143400</v>
      </c>
      <c r="AK51" s="293"/>
    </row>
    <row r="52" spans="4:37" ht="25.5">
      <c r="AG52" s="184" t="s">
        <v>192</v>
      </c>
      <c r="AH52" s="276">
        <v>6303</v>
      </c>
      <c r="AI52" s="276"/>
      <c r="AJ52" s="293">
        <v>45127952</v>
      </c>
      <c r="AK52" s="293"/>
    </row>
    <row r="53" spans="4:37" ht="25.5">
      <c r="AG53" s="184" t="s">
        <v>193</v>
      </c>
      <c r="AH53" s="276">
        <v>6304</v>
      </c>
      <c r="AI53" s="276"/>
      <c r="AJ53" s="293">
        <v>23047801</v>
      </c>
      <c r="AK53" s="293"/>
    </row>
    <row r="54" spans="4:37" ht="38.25">
      <c r="AG54" s="183" t="s">
        <v>222</v>
      </c>
      <c r="AH54" s="277">
        <v>6400</v>
      </c>
      <c r="AI54" s="277"/>
      <c r="AJ54" s="292">
        <v>172993200</v>
      </c>
      <c r="AK54" s="292"/>
    </row>
    <row r="55" spans="4:37" ht="51">
      <c r="AG55" s="184" t="s">
        <v>223</v>
      </c>
      <c r="AH55" s="276">
        <v>6404</v>
      </c>
      <c r="AI55" s="276"/>
      <c r="AJ55" s="293">
        <v>157080000</v>
      </c>
      <c r="AK55" s="293"/>
    </row>
    <row r="56" spans="4:37">
      <c r="AG56" s="184" t="s">
        <v>180</v>
      </c>
      <c r="AH56" s="276">
        <v>6449</v>
      </c>
      <c r="AI56" s="276"/>
      <c r="AJ56" s="293">
        <v>15913200</v>
      </c>
      <c r="AK56" s="293"/>
    </row>
    <row r="57" spans="4:37" ht="25.5">
      <c r="AG57" s="183" t="s">
        <v>194</v>
      </c>
      <c r="AH57" s="277">
        <v>6500</v>
      </c>
      <c r="AI57" s="277"/>
      <c r="AJ57" s="292">
        <v>84658390</v>
      </c>
      <c r="AK57" s="292"/>
    </row>
    <row r="58" spans="4:37">
      <c r="AG58" s="184" t="s">
        <v>195</v>
      </c>
      <c r="AH58" s="276">
        <v>6501</v>
      </c>
      <c r="AI58" s="276"/>
      <c r="AJ58" s="293">
        <v>43586790</v>
      </c>
      <c r="AK58" s="293"/>
    </row>
    <row r="59" spans="4:37">
      <c r="AG59" s="184" t="s">
        <v>224</v>
      </c>
      <c r="AH59" s="276">
        <v>6502</v>
      </c>
      <c r="AI59" s="276"/>
      <c r="AJ59" s="293">
        <v>2041600</v>
      </c>
      <c r="AK59" s="293"/>
    </row>
    <row r="60" spans="4:37">
      <c r="AG60" s="184" t="s">
        <v>180</v>
      </c>
      <c r="AH60" s="276">
        <v>6549</v>
      </c>
      <c r="AI60" s="276"/>
      <c r="AJ60" s="293">
        <v>39030000</v>
      </c>
      <c r="AK60" s="293"/>
    </row>
    <row r="61" spans="4:37">
      <c r="AG61" s="183" t="s">
        <v>196</v>
      </c>
      <c r="AH61" s="277">
        <v>6550</v>
      </c>
      <c r="AI61" s="277"/>
      <c r="AJ61" s="292">
        <v>201844000</v>
      </c>
      <c r="AK61" s="292"/>
    </row>
    <row r="62" spans="4:37">
      <c r="AG62" s="184" t="s">
        <v>197</v>
      </c>
      <c r="AH62" s="276">
        <v>6551</v>
      </c>
      <c r="AI62" s="276"/>
      <c r="AJ62" s="293">
        <v>38153000</v>
      </c>
      <c r="AK62" s="293"/>
    </row>
    <row r="63" spans="4:37" ht="38.25">
      <c r="AG63" s="184" t="s">
        <v>225</v>
      </c>
      <c r="AH63" s="276">
        <v>6552</v>
      </c>
      <c r="AI63" s="276"/>
      <c r="AJ63" s="293">
        <v>76700000</v>
      </c>
      <c r="AK63" s="293"/>
    </row>
    <row r="64" spans="4:37" ht="25.5">
      <c r="AG64" s="184" t="s">
        <v>198</v>
      </c>
      <c r="AH64" s="276">
        <v>6599</v>
      </c>
      <c r="AI64" s="276"/>
      <c r="AJ64" s="293">
        <v>86991000</v>
      </c>
      <c r="AK64" s="293"/>
    </row>
    <row r="65" spans="33:37" ht="25.5">
      <c r="AG65" s="183" t="s">
        <v>199</v>
      </c>
      <c r="AH65" s="277">
        <v>6600</v>
      </c>
      <c r="AI65" s="277"/>
      <c r="AJ65" s="292">
        <v>22915494</v>
      </c>
      <c r="AK65" s="292"/>
    </row>
    <row r="66" spans="33:37" ht="76.5">
      <c r="AG66" s="184" t="s">
        <v>200</v>
      </c>
      <c r="AH66" s="276">
        <v>6601</v>
      </c>
      <c r="AI66" s="276"/>
      <c r="AJ66" s="293">
        <v>4171494</v>
      </c>
      <c r="AK66" s="293"/>
    </row>
    <row r="67" spans="33:37">
      <c r="AG67" s="280"/>
      <c r="AH67" s="280"/>
      <c r="AI67" s="280"/>
      <c r="AJ67" s="280"/>
      <c r="AK67" s="280"/>
    </row>
    <row r="68" spans="33:37">
      <c r="AG68" s="280"/>
      <c r="AH68" s="280"/>
      <c r="AI68" s="280"/>
      <c r="AJ68" s="282"/>
      <c r="AK68" s="282"/>
    </row>
    <row r="69" spans="33:37">
      <c r="AG69" s="280"/>
      <c r="AH69" s="280"/>
      <c r="AI69" s="280"/>
      <c r="AJ69" s="280"/>
      <c r="AK69" s="280"/>
    </row>
    <row r="70" spans="33:37">
      <c r="AG70" s="279" t="s">
        <v>181</v>
      </c>
      <c r="AH70" s="279"/>
      <c r="AI70" s="279"/>
      <c r="AJ70" s="280"/>
      <c r="AK70" s="280"/>
    </row>
    <row r="71" spans="33:37">
      <c r="AG71" s="279" t="s">
        <v>182</v>
      </c>
      <c r="AH71" s="279"/>
      <c r="AI71" s="279"/>
      <c r="AJ71" s="280"/>
      <c r="AK71" s="280"/>
    </row>
    <row r="72" spans="33:37">
      <c r="AG72" s="279" t="s">
        <v>183</v>
      </c>
      <c r="AH72" s="279"/>
      <c r="AI72" s="279"/>
      <c r="AJ72" s="280"/>
      <c r="AK72" s="280"/>
    </row>
    <row r="73" spans="33:37">
      <c r="AG73" s="279" t="s">
        <v>184</v>
      </c>
      <c r="AH73" s="279"/>
      <c r="AI73" s="279"/>
      <c r="AJ73" s="280"/>
      <c r="AK73" s="280"/>
    </row>
    <row r="74" spans="33:37" ht="17.45" customHeight="1">
      <c r="AG74" s="281" t="s">
        <v>5</v>
      </c>
      <c r="AH74" s="281"/>
      <c r="AI74" s="281"/>
      <c r="AJ74" s="281"/>
      <c r="AK74" s="281"/>
    </row>
    <row r="75" spans="33:37" ht="55.15" customHeight="1">
      <c r="AG75" s="281"/>
      <c r="AH75" s="281" t="s">
        <v>185</v>
      </c>
      <c r="AI75" s="281"/>
      <c r="AJ75" s="281" t="s">
        <v>186</v>
      </c>
      <c r="AK75" s="281"/>
    </row>
    <row r="76" spans="33:37">
      <c r="AG76" s="185" t="s">
        <v>0</v>
      </c>
      <c r="AH76" s="278" t="s">
        <v>187</v>
      </c>
      <c r="AI76" s="278"/>
      <c r="AJ76" s="278" t="s">
        <v>188</v>
      </c>
      <c r="AK76" s="278"/>
    </row>
    <row r="77" spans="33:37" ht="89.25">
      <c r="AG77" s="184" t="s">
        <v>201</v>
      </c>
      <c r="AH77" s="276">
        <v>6605</v>
      </c>
      <c r="AI77" s="276"/>
      <c r="AJ77" s="293">
        <v>18744000</v>
      </c>
      <c r="AK77" s="293"/>
    </row>
    <row r="78" spans="33:37">
      <c r="AG78" s="183" t="s">
        <v>226</v>
      </c>
      <c r="AH78" s="277">
        <v>6650</v>
      </c>
      <c r="AI78" s="277"/>
      <c r="AJ78" s="292">
        <v>12150000</v>
      </c>
      <c r="AK78" s="292"/>
    </row>
    <row r="79" spans="33:37">
      <c r="AG79" s="184" t="s">
        <v>227</v>
      </c>
      <c r="AH79" s="276">
        <v>6699</v>
      </c>
      <c r="AI79" s="276"/>
      <c r="AJ79" s="293">
        <v>12150000</v>
      </c>
      <c r="AK79" s="293"/>
    </row>
    <row r="80" spans="33:37">
      <c r="AG80" s="183" t="s">
        <v>202</v>
      </c>
      <c r="AH80" s="277">
        <v>6700</v>
      </c>
      <c r="AI80" s="277"/>
      <c r="AJ80" s="292">
        <v>27100000</v>
      </c>
      <c r="AK80" s="292"/>
    </row>
    <row r="81" spans="33:37" ht="25.5">
      <c r="AG81" s="184" t="s">
        <v>228</v>
      </c>
      <c r="AH81" s="276">
        <v>6701</v>
      </c>
      <c r="AI81" s="276"/>
      <c r="AJ81" s="293">
        <v>3700000</v>
      </c>
      <c r="AK81" s="293"/>
    </row>
    <row r="82" spans="33:37" ht="25.5">
      <c r="AG82" s="184" t="s">
        <v>229</v>
      </c>
      <c r="AH82" s="276">
        <v>6702</v>
      </c>
      <c r="AI82" s="276"/>
      <c r="AJ82" s="293">
        <v>6350000</v>
      </c>
      <c r="AK82" s="293"/>
    </row>
    <row r="83" spans="33:37" ht="25.5">
      <c r="AG83" s="184" t="s">
        <v>230</v>
      </c>
      <c r="AH83" s="276">
        <v>6703</v>
      </c>
      <c r="AI83" s="276"/>
      <c r="AJ83" s="293">
        <v>4050000</v>
      </c>
      <c r="AK83" s="293"/>
    </row>
    <row r="84" spans="33:37" ht="25.5">
      <c r="AG84" s="184" t="s">
        <v>203</v>
      </c>
      <c r="AH84" s="276">
        <v>6704</v>
      </c>
      <c r="AI84" s="276"/>
      <c r="AJ84" s="293">
        <v>13000000</v>
      </c>
      <c r="AK84" s="293"/>
    </row>
    <row r="85" spans="33:37" ht="25.5">
      <c r="AG85" s="183" t="s">
        <v>204</v>
      </c>
      <c r="AH85" s="277">
        <v>6750</v>
      </c>
      <c r="AI85" s="277"/>
      <c r="AJ85" s="292">
        <v>96947400</v>
      </c>
      <c r="AK85" s="292"/>
    </row>
    <row r="86" spans="33:37" ht="25.5">
      <c r="AG86" s="184" t="s">
        <v>205</v>
      </c>
      <c r="AH86" s="276">
        <v>6757</v>
      </c>
      <c r="AI86" s="276"/>
      <c r="AJ86" s="293">
        <v>96947400</v>
      </c>
      <c r="AK86" s="293"/>
    </row>
    <row r="87" spans="33:37" ht="76.5">
      <c r="AG87" s="183" t="s">
        <v>206</v>
      </c>
      <c r="AH87" s="277">
        <v>6900</v>
      </c>
      <c r="AI87" s="277"/>
      <c r="AJ87" s="292">
        <v>177585400</v>
      </c>
      <c r="AK87" s="292"/>
    </row>
    <row r="88" spans="33:37">
      <c r="AG88" s="184" t="s">
        <v>207</v>
      </c>
      <c r="AH88" s="276">
        <v>6907</v>
      </c>
      <c r="AI88" s="276"/>
      <c r="AJ88" s="293">
        <v>59424000</v>
      </c>
      <c r="AK88" s="293"/>
    </row>
    <row r="89" spans="33:37" ht="25.5">
      <c r="AG89" s="184" t="s">
        <v>208</v>
      </c>
      <c r="AH89" s="276">
        <v>6912</v>
      </c>
      <c r="AI89" s="276"/>
      <c r="AJ89" s="293">
        <v>36375000</v>
      </c>
      <c r="AK89" s="293"/>
    </row>
    <row r="90" spans="33:37" ht="25.5">
      <c r="AG90" s="184" t="s">
        <v>209</v>
      </c>
      <c r="AH90" s="276">
        <v>6921</v>
      </c>
      <c r="AI90" s="276"/>
      <c r="AJ90" s="293">
        <v>45350500</v>
      </c>
      <c r="AK90" s="293"/>
    </row>
    <row r="91" spans="33:37" ht="38.25">
      <c r="AG91" s="184" t="s">
        <v>231</v>
      </c>
      <c r="AH91" s="276">
        <v>6949</v>
      </c>
      <c r="AI91" s="276"/>
      <c r="AJ91" s="293">
        <v>36435900</v>
      </c>
      <c r="AK91" s="293"/>
    </row>
    <row r="92" spans="33:37" ht="38.25">
      <c r="AG92" s="183" t="s">
        <v>232</v>
      </c>
      <c r="AH92" s="277">
        <v>6950</v>
      </c>
      <c r="AI92" s="277"/>
      <c r="AJ92" s="292">
        <v>9100000</v>
      </c>
      <c r="AK92" s="292"/>
    </row>
    <row r="93" spans="33:37" ht="25.5">
      <c r="AG93" s="184" t="s">
        <v>233</v>
      </c>
      <c r="AH93" s="276">
        <v>6999</v>
      </c>
      <c r="AI93" s="276"/>
      <c r="AJ93" s="293">
        <v>9100000</v>
      </c>
      <c r="AK93" s="293"/>
    </row>
    <row r="94" spans="33:37" ht="38.25">
      <c r="AG94" s="183" t="s">
        <v>210</v>
      </c>
      <c r="AH94" s="277">
        <v>7000</v>
      </c>
      <c r="AI94" s="277"/>
      <c r="AJ94" s="292">
        <v>273994800</v>
      </c>
      <c r="AK94" s="292"/>
    </row>
    <row r="95" spans="33:37" ht="25.5">
      <c r="AG95" s="184" t="s">
        <v>211</v>
      </c>
      <c r="AH95" s="276">
        <v>7001</v>
      </c>
      <c r="AI95" s="276"/>
      <c r="AJ95" s="293">
        <v>67200500</v>
      </c>
      <c r="AK95" s="293"/>
    </row>
    <row r="96" spans="33:37">
      <c r="AG96" s="280"/>
      <c r="AH96" s="280"/>
      <c r="AI96" s="280"/>
      <c r="AJ96" s="280"/>
      <c r="AK96" s="280"/>
    </row>
    <row r="97" spans="33:37">
      <c r="AG97" s="280"/>
      <c r="AH97" s="280"/>
      <c r="AI97" s="280"/>
      <c r="AJ97" s="282"/>
      <c r="AK97" s="282"/>
    </row>
    <row r="98" spans="33:37">
      <c r="AG98" s="280"/>
      <c r="AH98" s="280"/>
      <c r="AI98" s="280"/>
      <c r="AJ98" s="280"/>
      <c r="AK98" s="280"/>
    </row>
    <row r="99" spans="33:37">
      <c r="AG99" s="279" t="s">
        <v>181</v>
      </c>
      <c r="AH99" s="279"/>
      <c r="AI99" s="279"/>
      <c r="AJ99" s="280"/>
      <c r="AK99" s="280"/>
    </row>
    <row r="100" spans="33:37">
      <c r="AG100" s="279" t="s">
        <v>182</v>
      </c>
      <c r="AH100" s="279"/>
      <c r="AI100" s="279"/>
      <c r="AJ100" s="280"/>
      <c r="AK100" s="280"/>
    </row>
    <row r="101" spans="33:37">
      <c r="AG101" s="279" t="s">
        <v>183</v>
      </c>
      <c r="AH101" s="279"/>
      <c r="AI101" s="279"/>
      <c r="AJ101" s="280"/>
      <c r="AK101" s="280"/>
    </row>
    <row r="102" spans="33:37">
      <c r="AG102" s="279" t="s">
        <v>184</v>
      </c>
      <c r="AH102" s="279"/>
      <c r="AI102" s="279"/>
      <c r="AJ102" s="280"/>
      <c r="AK102" s="280"/>
    </row>
    <row r="103" spans="33:37" ht="17.45" customHeight="1">
      <c r="AG103" s="281" t="s">
        <v>5</v>
      </c>
      <c r="AH103" s="281"/>
      <c r="AI103" s="281"/>
      <c r="AJ103" s="281"/>
      <c r="AK103" s="281"/>
    </row>
    <row r="104" spans="33:37" ht="55.15" customHeight="1">
      <c r="AG104" s="281"/>
      <c r="AH104" s="281" t="s">
        <v>185</v>
      </c>
      <c r="AI104" s="281"/>
      <c r="AJ104" s="281" t="s">
        <v>186</v>
      </c>
      <c r="AK104" s="281"/>
    </row>
    <row r="105" spans="33:37">
      <c r="AG105" s="185" t="s">
        <v>0</v>
      </c>
      <c r="AH105" s="278" t="s">
        <v>187</v>
      </c>
      <c r="AI105" s="278"/>
      <c r="AJ105" s="278" t="s">
        <v>188</v>
      </c>
      <c r="AK105" s="278"/>
    </row>
    <row r="106" spans="33:37" ht="38.25">
      <c r="AG106" s="184" t="s">
        <v>234</v>
      </c>
      <c r="AH106" s="276">
        <v>7004</v>
      </c>
      <c r="AI106" s="276"/>
      <c r="AJ106" s="293">
        <v>3100000</v>
      </c>
      <c r="AK106" s="293"/>
    </row>
    <row r="107" spans="33:37">
      <c r="AG107" s="184" t="s">
        <v>180</v>
      </c>
      <c r="AH107" s="276">
        <v>7049</v>
      </c>
      <c r="AI107" s="276"/>
      <c r="AJ107" s="293">
        <v>203694300</v>
      </c>
      <c r="AK107" s="293"/>
    </row>
    <row r="108" spans="33:37" ht="25.5">
      <c r="AG108" s="183" t="s">
        <v>212</v>
      </c>
      <c r="AH108" s="277">
        <v>7050</v>
      </c>
      <c r="AI108" s="277"/>
      <c r="AJ108" s="292">
        <v>25600000</v>
      </c>
      <c r="AK108" s="292"/>
    </row>
    <row r="109" spans="33:37" ht="38.25">
      <c r="AG109" s="184" t="s">
        <v>213</v>
      </c>
      <c r="AH109" s="276">
        <v>7053</v>
      </c>
      <c r="AI109" s="276"/>
      <c r="AJ109" s="293">
        <v>25600000</v>
      </c>
      <c r="AK109" s="293"/>
    </row>
    <row r="110" spans="33:37">
      <c r="AG110" s="183" t="s">
        <v>180</v>
      </c>
      <c r="AH110" s="277">
        <v>7750</v>
      </c>
      <c r="AI110" s="277"/>
      <c r="AJ110" s="292">
        <v>33535800</v>
      </c>
      <c r="AK110" s="292"/>
    </row>
    <row r="111" spans="33:37" ht="25.5">
      <c r="AG111" s="184" t="s">
        <v>235</v>
      </c>
      <c r="AH111" s="276">
        <v>7756</v>
      </c>
      <c r="AI111" s="276"/>
      <c r="AJ111" s="293">
        <v>1900800</v>
      </c>
      <c r="AK111" s="293"/>
    </row>
    <row r="112" spans="33:37" ht="25.5">
      <c r="AG112" s="184" t="s">
        <v>214</v>
      </c>
      <c r="AH112" s="276">
        <v>7799</v>
      </c>
      <c r="AI112" s="276"/>
      <c r="AJ112" s="293">
        <v>31635000</v>
      </c>
      <c r="AK112" s="293"/>
    </row>
    <row r="113" spans="33:37">
      <c r="AG113" s="275" t="s">
        <v>215</v>
      </c>
      <c r="AH113" s="275"/>
      <c r="AI113" s="275"/>
      <c r="AJ113" s="292">
        <v>5094000000</v>
      </c>
      <c r="AK113" s="292"/>
    </row>
    <row r="166" spans="1:32" ht="18.75">
      <c r="E166" s="269" t="s">
        <v>102</v>
      </c>
      <c r="F166" s="269"/>
      <c r="G166" s="212"/>
      <c r="H166" s="212"/>
      <c r="I166" s="212"/>
      <c r="J166" s="212"/>
      <c r="K166" s="212"/>
      <c r="L166" s="212"/>
      <c r="M166" s="212"/>
      <c r="N166" s="212"/>
      <c r="O166" s="212"/>
      <c r="P166" s="212"/>
      <c r="Q166" s="212"/>
      <c r="R166" s="212"/>
      <c r="S166" s="212"/>
      <c r="T166" s="212"/>
      <c r="U166" s="212"/>
      <c r="V166" s="212"/>
      <c r="W166" s="212"/>
      <c r="X166" s="212"/>
      <c r="Y166" s="212"/>
      <c r="Z166" s="212"/>
      <c r="AA166" s="212"/>
      <c r="AB166" s="212"/>
      <c r="AC166" s="212"/>
      <c r="AD166" s="212"/>
    </row>
    <row r="167" spans="1:32">
      <c r="A167" s="270" t="s">
        <v>157</v>
      </c>
      <c r="B167" s="270"/>
      <c r="C167" s="271" t="s">
        <v>38</v>
      </c>
      <c r="D167" s="271"/>
      <c r="E167" s="271"/>
      <c r="F167" s="271"/>
      <c r="G167" s="213"/>
      <c r="H167" s="213"/>
      <c r="I167" s="213"/>
      <c r="J167" s="213"/>
      <c r="K167" s="213"/>
      <c r="L167" s="213"/>
      <c r="M167" s="213"/>
      <c r="N167" s="213"/>
      <c r="O167" s="213"/>
      <c r="P167" s="213"/>
      <c r="Q167" s="213"/>
      <c r="R167" s="213"/>
      <c r="S167" s="213"/>
      <c r="T167" s="213"/>
      <c r="U167" s="213"/>
      <c r="V167" s="213"/>
      <c r="W167" s="213"/>
      <c r="X167" s="213"/>
      <c r="Y167" s="213"/>
      <c r="Z167" s="213"/>
      <c r="AA167" s="213"/>
      <c r="AB167" s="213"/>
      <c r="AC167" s="213"/>
      <c r="AD167" s="213"/>
      <c r="AE167" s="2"/>
      <c r="AF167" s="2"/>
    </row>
    <row r="168" spans="1:32" ht="18.75">
      <c r="A168" s="270" t="s">
        <v>97</v>
      </c>
      <c r="B168" s="270"/>
      <c r="C168" s="272" t="s">
        <v>39</v>
      </c>
      <c r="D168" s="272"/>
      <c r="E168" s="272"/>
      <c r="F168" s="272"/>
      <c r="G168" s="214"/>
      <c r="H168" s="214"/>
      <c r="I168" s="214"/>
      <c r="J168" s="214"/>
      <c r="K168" s="214"/>
      <c r="L168" s="214"/>
      <c r="M168" s="214"/>
      <c r="N168" s="214"/>
      <c r="O168" s="214"/>
      <c r="P168" s="214"/>
      <c r="Q168" s="214"/>
      <c r="R168" s="214"/>
      <c r="S168" s="214"/>
      <c r="T168" s="214"/>
      <c r="U168" s="214"/>
      <c r="V168" s="214"/>
      <c r="W168" s="214"/>
      <c r="X168" s="214"/>
      <c r="Y168" s="214"/>
      <c r="Z168" s="214"/>
      <c r="AA168" s="214"/>
      <c r="AB168" s="214"/>
      <c r="AC168" s="214"/>
      <c r="AD168" s="214"/>
      <c r="AE168" s="2"/>
      <c r="AF168" s="2"/>
    </row>
    <row r="169" spans="1:32" ht="9.75" customHeight="1">
      <c r="A169" s="58"/>
      <c r="B169" s="58"/>
      <c r="C169" s="263"/>
      <c r="D169" s="263"/>
      <c r="E169" s="263"/>
      <c r="F169" s="263"/>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
      <c r="AF169" s="2"/>
    </row>
    <row r="170" spans="1:32" ht="18.75">
      <c r="A170" s="58"/>
      <c r="B170" s="58"/>
      <c r="C170" s="264" t="s">
        <v>120</v>
      </c>
      <c r="D170" s="264"/>
      <c r="E170" s="264"/>
      <c r="F170" s="264"/>
      <c r="G170" s="209"/>
      <c r="H170" s="209"/>
      <c r="I170" s="209"/>
      <c r="J170" s="209"/>
      <c r="K170" s="209"/>
      <c r="L170" s="209"/>
      <c r="M170" s="209"/>
      <c r="N170" s="209"/>
      <c r="O170" s="209"/>
      <c r="P170" s="209"/>
      <c r="Q170" s="209"/>
      <c r="R170" s="209"/>
      <c r="S170" s="209"/>
      <c r="T170" s="209"/>
      <c r="U170" s="209"/>
      <c r="V170" s="209"/>
      <c r="W170" s="209"/>
      <c r="X170" s="209"/>
      <c r="Y170" s="209"/>
      <c r="Z170" s="209"/>
      <c r="AA170" s="209"/>
      <c r="AB170" s="209"/>
      <c r="AC170" s="209"/>
      <c r="AD170" s="209"/>
      <c r="AE170" s="2"/>
      <c r="AF170" s="2"/>
    </row>
    <row r="171" spans="1:32" ht="30" customHeight="1">
      <c r="A171" s="265" t="s">
        <v>123</v>
      </c>
      <c r="B171" s="265"/>
      <c r="C171" s="265"/>
      <c r="D171" s="265"/>
      <c r="E171" s="265"/>
      <c r="F171" s="265"/>
      <c r="G171" s="210"/>
      <c r="H171" s="210"/>
      <c r="I171" s="210"/>
      <c r="J171" s="210"/>
      <c r="K171" s="210"/>
      <c r="L171" s="210"/>
      <c r="M171" s="210"/>
      <c r="N171" s="210"/>
      <c r="O171" s="210"/>
      <c r="P171" s="210"/>
      <c r="Q171" s="210"/>
      <c r="R171" s="210"/>
      <c r="S171" s="210"/>
      <c r="T171" s="210"/>
      <c r="U171" s="210"/>
      <c r="V171" s="210"/>
      <c r="W171" s="210"/>
      <c r="X171" s="210"/>
      <c r="Y171" s="210"/>
      <c r="Z171" s="210"/>
      <c r="AA171" s="210"/>
      <c r="AB171" s="210"/>
      <c r="AC171" s="210"/>
      <c r="AD171" s="210"/>
      <c r="AE171" s="2"/>
      <c r="AF171" s="2"/>
    </row>
    <row r="172" spans="1:32">
      <c r="A172" s="252" t="s">
        <v>11</v>
      </c>
      <c r="B172" s="252"/>
      <c r="C172" s="252"/>
      <c r="D172" s="252"/>
      <c r="E172" s="252"/>
      <c r="F172" s="252"/>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row>
    <row r="173" spans="1:32" ht="37.5" customHeight="1">
      <c r="A173" s="260" t="s">
        <v>40</v>
      </c>
      <c r="B173" s="266"/>
      <c r="C173" s="266"/>
      <c r="D173" s="266"/>
      <c r="E173" s="266"/>
      <c r="F173" s="266"/>
      <c r="G173" s="211"/>
      <c r="H173" s="211"/>
      <c r="I173" s="211"/>
      <c r="J173" s="211"/>
      <c r="K173" s="211"/>
      <c r="L173" s="211"/>
      <c r="M173" s="211"/>
      <c r="N173" s="211"/>
      <c r="O173" s="211"/>
      <c r="P173" s="211"/>
      <c r="Q173" s="211"/>
      <c r="R173" s="211"/>
      <c r="S173" s="211"/>
      <c r="T173" s="211"/>
      <c r="U173" s="211"/>
      <c r="V173" s="211"/>
      <c r="W173" s="211"/>
      <c r="X173" s="211"/>
      <c r="Y173" s="211"/>
      <c r="Z173" s="211"/>
      <c r="AA173" s="211"/>
      <c r="AB173" s="211"/>
      <c r="AC173" s="211"/>
      <c r="AD173" s="211"/>
      <c r="AE173" s="4"/>
      <c r="AF173" s="2"/>
    </row>
    <row r="174" spans="1:32" ht="55.5" customHeight="1">
      <c r="A174" s="267" t="s">
        <v>43</v>
      </c>
      <c r="B174" s="268"/>
      <c r="C174" s="268"/>
      <c r="D174" s="268"/>
      <c r="E174" s="268"/>
      <c r="F174" s="268"/>
      <c r="G174" s="205"/>
      <c r="H174" s="205"/>
      <c r="I174" s="205"/>
      <c r="J174" s="205"/>
      <c r="K174" s="205"/>
      <c r="L174" s="205"/>
      <c r="M174" s="205"/>
      <c r="N174" s="205"/>
      <c r="O174" s="205"/>
      <c r="P174" s="205"/>
      <c r="Q174" s="205"/>
      <c r="R174" s="205"/>
      <c r="S174" s="205"/>
      <c r="T174" s="205"/>
      <c r="U174" s="205"/>
      <c r="V174" s="205"/>
      <c r="W174" s="205"/>
      <c r="X174" s="205"/>
      <c r="Y174" s="205"/>
      <c r="Z174" s="205"/>
      <c r="AA174" s="205"/>
      <c r="AB174" s="205"/>
      <c r="AC174" s="205"/>
      <c r="AD174" s="205"/>
      <c r="AE174" s="4"/>
      <c r="AF174" s="2"/>
    </row>
    <row r="175" spans="1:32" ht="33" customHeight="1">
      <c r="A175" s="267" t="s">
        <v>129</v>
      </c>
      <c r="B175" s="267"/>
      <c r="C175" s="267"/>
      <c r="D175" s="267"/>
      <c r="E175" s="267"/>
      <c r="F175" s="267"/>
      <c r="G175" s="204"/>
      <c r="H175" s="204"/>
      <c r="I175" s="204"/>
      <c r="J175" s="204"/>
      <c r="K175" s="204"/>
      <c r="L175" s="204"/>
      <c r="M175" s="204"/>
      <c r="N175" s="204"/>
      <c r="O175" s="204"/>
      <c r="P175" s="204"/>
      <c r="Q175" s="204"/>
      <c r="R175" s="204"/>
      <c r="S175" s="204"/>
      <c r="T175" s="204"/>
      <c r="U175" s="204"/>
      <c r="V175" s="204"/>
      <c r="W175" s="204"/>
      <c r="X175" s="204"/>
      <c r="Y175" s="204"/>
      <c r="Z175" s="204"/>
      <c r="AA175" s="204"/>
      <c r="AB175" s="204"/>
      <c r="AC175" s="204"/>
      <c r="AD175" s="204"/>
      <c r="AE175" s="4"/>
      <c r="AF175" s="2"/>
    </row>
    <row r="176" spans="1:32" ht="33" customHeight="1">
      <c r="A176" s="260" t="s">
        <v>135</v>
      </c>
      <c r="B176" s="260"/>
      <c r="C176" s="260"/>
      <c r="D176" s="260"/>
      <c r="E176" s="260"/>
      <c r="F176" s="260"/>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4"/>
      <c r="AF176" s="2"/>
    </row>
    <row r="177" spans="1:32" ht="21.75" customHeight="1">
      <c r="A177" s="57"/>
      <c r="B177" s="57"/>
      <c r="C177" s="57"/>
      <c r="D177" s="57"/>
      <c r="E177" s="261" t="s">
        <v>98</v>
      </c>
      <c r="F177" s="261"/>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57"/>
      <c r="AF177" s="2"/>
    </row>
    <row r="178" spans="1:32" s="8" customFormat="1" ht="126">
      <c r="A178" s="7" t="s">
        <v>6</v>
      </c>
      <c r="B178" s="5" t="s">
        <v>5</v>
      </c>
      <c r="C178" s="7" t="s">
        <v>132</v>
      </c>
      <c r="D178" s="7" t="s">
        <v>131</v>
      </c>
      <c r="E178" s="7" t="s">
        <v>124</v>
      </c>
      <c r="F178" s="7" t="s">
        <v>125</v>
      </c>
      <c r="G178" s="232"/>
      <c r="H178" s="232"/>
      <c r="I178" s="232"/>
      <c r="J178" s="232"/>
      <c r="K178" s="232"/>
      <c r="L178" s="232"/>
      <c r="M178" s="232"/>
      <c r="N178" s="232"/>
      <c r="O178" s="232"/>
      <c r="P178" s="232"/>
      <c r="Q178" s="232"/>
      <c r="R178" s="232"/>
      <c r="S178" s="232"/>
      <c r="T178" s="232"/>
      <c r="U178" s="232"/>
      <c r="V178" s="232"/>
      <c r="W178" s="232"/>
      <c r="X178" s="232"/>
      <c r="Y178" s="232"/>
      <c r="Z178" s="232"/>
      <c r="AA178" s="232"/>
      <c r="AB178" s="232"/>
      <c r="AC178" s="232"/>
      <c r="AD178" s="232"/>
      <c r="AE178" s="57"/>
      <c r="AF178" s="57"/>
    </row>
    <row r="179" spans="1:32">
      <c r="A179" s="6">
        <v>1</v>
      </c>
      <c r="B179" s="6">
        <v>2</v>
      </c>
      <c r="C179" s="6">
        <v>3</v>
      </c>
      <c r="D179" s="6">
        <v>4</v>
      </c>
      <c r="E179" s="6">
        <v>5</v>
      </c>
      <c r="F179" s="6">
        <v>6</v>
      </c>
      <c r="G179" s="233"/>
      <c r="H179" s="233"/>
      <c r="I179" s="233"/>
      <c r="J179" s="233"/>
      <c r="K179" s="233"/>
      <c r="L179" s="233"/>
      <c r="M179" s="233"/>
      <c r="N179" s="233"/>
      <c r="O179" s="233"/>
      <c r="P179" s="233"/>
      <c r="Q179" s="233"/>
      <c r="R179" s="233"/>
      <c r="S179" s="233"/>
      <c r="T179" s="233"/>
      <c r="U179" s="233"/>
      <c r="V179" s="233"/>
      <c r="W179" s="233"/>
      <c r="X179" s="233"/>
      <c r="Y179" s="233"/>
      <c r="Z179" s="233"/>
      <c r="AA179" s="233"/>
      <c r="AB179" s="233"/>
      <c r="AC179" s="233"/>
      <c r="AD179" s="233"/>
      <c r="AE179" s="2"/>
      <c r="AF179" s="2"/>
    </row>
    <row r="180" spans="1:32" ht="25.5" customHeight="1">
      <c r="A180" s="108" t="s">
        <v>0</v>
      </c>
      <c r="B180" s="109" t="s">
        <v>12</v>
      </c>
      <c r="C180" s="110">
        <f>C182</f>
        <v>0</v>
      </c>
      <c r="D180" s="111">
        <f>D182</f>
        <v>0</v>
      </c>
      <c r="E180" s="112"/>
      <c r="F180" s="113"/>
      <c r="G180" s="231"/>
      <c r="H180" s="231"/>
      <c r="I180" s="231"/>
      <c r="J180" s="231"/>
      <c r="K180" s="231"/>
      <c r="L180" s="231"/>
      <c r="M180" s="231"/>
      <c r="N180" s="231"/>
      <c r="O180" s="231"/>
      <c r="P180" s="231"/>
      <c r="Q180" s="231"/>
      <c r="R180" s="231"/>
      <c r="S180" s="231"/>
      <c r="T180" s="231"/>
      <c r="U180" s="231"/>
      <c r="V180" s="231"/>
      <c r="W180" s="231"/>
      <c r="X180" s="231"/>
      <c r="Y180" s="231"/>
      <c r="Z180" s="231"/>
      <c r="AA180" s="231"/>
      <c r="AB180" s="231"/>
      <c r="AC180" s="231"/>
      <c r="AD180" s="231"/>
      <c r="AE180" s="2"/>
      <c r="AF180" s="2"/>
    </row>
    <row r="181" spans="1:32" ht="25.5" customHeight="1">
      <c r="A181" s="108" t="s">
        <v>1</v>
      </c>
      <c r="B181" s="109" t="s">
        <v>13</v>
      </c>
      <c r="C181" s="114"/>
      <c r="D181" s="115"/>
      <c r="E181" s="115"/>
      <c r="F181" s="115"/>
      <c r="G181" s="236"/>
      <c r="H181" s="236"/>
      <c r="I181" s="236"/>
      <c r="J181" s="236"/>
      <c r="K181" s="236"/>
      <c r="L181" s="236"/>
      <c r="M181" s="236"/>
      <c r="N181" s="236"/>
      <c r="O181" s="236"/>
      <c r="P181" s="236"/>
      <c r="Q181" s="236"/>
      <c r="R181" s="236"/>
      <c r="S181" s="236"/>
      <c r="T181" s="236"/>
      <c r="U181" s="236"/>
      <c r="V181" s="236"/>
      <c r="W181" s="236"/>
      <c r="X181" s="236"/>
      <c r="Y181" s="236"/>
      <c r="Z181" s="236"/>
      <c r="AA181" s="236"/>
      <c r="AB181" s="236"/>
      <c r="AC181" s="236"/>
      <c r="AD181" s="236"/>
      <c r="AE181" s="2"/>
      <c r="AF181" s="2"/>
    </row>
    <row r="182" spans="1:32" ht="25.5" customHeight="1">
      <c r="A182" s="116">
        <v>1</v>
      </c>
      <c r="B182" s="117" t="s">
        <v>44</v>
      </c>
      <c r="C182" s="118"/>
      <c r="D182" s="115"/>
      <c r="E182" s="119"/>
      <c r="F182" s="115"/>
      <c r="G182" s="236"/>
      <c r="H182" s="236"/>
      <c r="I182" s="236"/>
      <c r="J182" s="236"/>
      <c r="K182" s="236"/>
      <c r="L182" s="236"/>
      <c r="M182" s="236"/>
      <c r="N182" s="236"/>
      <c r="O182" s="236"/>
      <c r="P182" s="236"/>
      <c r="Q182" s="236"/>
      <c r="R182" s="236"/>
      <c r="S182" s="236"/>
      <c r="T182" s="236"/>
      <c r="U182" s="236"/>
      <c r="V182" s="236"/>
      <c r="W182" s="236"/>
      <c r="X182" s="236"/>
      <c r="Y182" s="236"/>
      <c r="Z182" s="236"/>
      <c r="AA182" s="236"/>
      <c r="AB182" s="236"/>
      <c r="AC182" s="236"/>
      <c r="AD182" s="236"/>
      <c r="AE182" s="2"/>
      <c r="AF182" s="2"/>
    </row>
    <row r="183" spans="1:32" ht="25.5" customHeight="1">
      <c r="A183" s="108" t="s">
        <v>2</v>
      </c>
      <c r="B183" s="109" t="s">
        <v>18</v>
      </c>
      <c r="C183" s="118"/>
      <c r="D183" s="115"/>
      <c r="E183" s="119"/>
      <c r="F183" s="115"/>
      <c r="G183" s="236"/>
      <c r="H183" s="236"/>
      <c r="I183" s="236"/>
      <c r="J183" s="236"/>
      <c r="K183" s="236"/>
      <c r="L183" s="236"/>
      <c r="M183" s="236"/>
      <c r="N183" s="236"/>
      <c r="O183" s="236"/>
      <c r="P183" s="236"/>
      <c r="Q183" s="236"/>
      <c r="R183" s="236"/>
      <c r="S183" s="236"/>
      <c r="T183" s="236"/>
      <c r="U183" s="236"/>
      <c r="V183" s="236"/>
      <c r="W183" s="236"/>
      <c r="X183" s="236"/>
      <c r="Y183" s="236"/>
      <c r="Z183" s="236"/>
      <c r="AA183" s="236"/>
      <c r="AB183" s="236"/>
      <c r="AC183" s="236"/>
      <c r="AD183" s="236"/>
      <c r="AE183" s="2"/>
      <c r="AF183" s="2"/>
    </row>
    <row r="184" spans="1:32" ht="25.5" customHeight="1">
      <c r="A184" s="108" t="s">
        <v>3</v>
      </c>
      <c r="B184" s="109" t="s">
        <v>35</v>
      </c>
      <c r="C184" s="115">
        <v>0</v>
      </c>
      <c r="D184" s="115">
        <v>0</v>
      </c>
      <c r="E184" s="115">
        <v>0</v>
      </c>
      <c r="F184" s="115">
        <v>0</v>
      </c>
      <c r="G184" s="236"/>
      <c r="H184" s="236"/>
      <c r="I184" s="236"/>
      <c r="J184" s="236"/>
      <c r="K184" s="236"/>
      <c r="L184" s="236"/>
      <c r="M184" s="236"/>
      <c r="N184" s="236"/>
      <c r="O184" s="236"/>
      <c r="P184" s="236"/>
      <c r="Q184" s="236"/>
      <c r="R184" s="236"/>
      <c r="S184" s="236"/>
      <c r="T184" s="236"/>
      <c r="U184" s="236"/>
      <c r="V184" s="236"/>
      <c r="W184" s="236"/>
      <c r="X184" s="236"/>
      <c r="Y184" s="236"/>
      <c r="Z184" s="236"/>
      <c r="AA184" s="236"/>
      <c r="AB184" s="236"/>
      <c r="AC184" s="236"/>
      <c r="AD184" s="236"/>
      <c r="AE184" s="2"/>
      <c r="AF184" s="2"/>
    </row>
    <row r="185" spans="1:32" ht="25.5" customHeight="1">
      <c r="A185" s="108" t="s">
        <v>4</v>
      </c>
      <c r="B185" s="109" t="s">
        <v>28</v>
      </c>
      <c r="C185" s="156">
        <f>C186</f>
        <v>5181977000</v>
      </c>
      <c r="D185" s="135">
        <f>D186</f>
        <v>5181977000</v>
      </c>
      <c r="E185" s="115"/>
      <c r="F185" s="115"/>
      <c r="G185" s="236"/>
      <c r="H185" s="236"/>
      <c r="I185" s="236"/>
      <c r="J185" s="236"/>
      <c r="K185" s="236"/>
      <c r="L185" s="236"/>
      <c r="M185" s="236"/>
      <c r="N185" s="236"/>
      <c r="O185" s="236"/>
      <c r="P185" s="236"/>
      <c r="Q185" s="236"/>
      <c r="R185" s="236"/>
      <c r="S185" s="236"/>
      <c r="T185" s="236"/>
      <c r="U185" s="236"/>
      <c r="V185" s="236"/>
      <c r="W185" s="236"/>
      <c r="X185" s="236"/>
      <c r="Y185" s="236"/>
      <c r="Z185" s="236"/>
      <c r="AA185" s="236"/>
      <c r="AB185" s="236"/>
      <c r="AC185" s="236"/>
      <c r="AD185" s="236"/>
      <c r="AE185" s="2"/>
      <c r="AF185" s="2"/>
    </row>
    <row r="186" spans="1:32" ht="25.5" customHeight="1">
      <c r="A186" s="108" t="s">
        <v>1</v>
      </c>
      <c r="B186" s="109" t="s">
        <v>33</v>
      </c>
      <c r="C186" s="157">
        <f>C187+C209</f>
        <v>5181977000</v>
      </c>
      <c r="D186" s="120">
        <f>D187+D209</f>
        <v>5181977000</v>
      </c>
      <c r="E186" s="121">
        <f>D186/C186*100</f>
        <v>100</v>
      </c>
      <c r="F186" s="122"/>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 t="s">
        <v>130</v>
      </c>
      <c r="AF186" s="2"/>
    </row>
    <row r="187" spans="1:32" ht="25.5" customHeight="1">
      <c r="A187" s="116" t="s">
        <v>14</v>
      </c>
      <c r="B187" s="117" t="s">
        <v>24</v>
      </c>
      <c r="C187" s="158">
        <f>C188+C196+C207</f>
        <v>4898160000</v>
      </c>
      <c r="D187" s="103">
        <f>D188+D196+D207</f>
        <v>4898160000</v>
      </c>
      <c r="E187" s="123">
        <f>D187/C187*100</f>
        <v>100</v>
      </c>
      <c r="F187" s="115"/>
      <c r="G187" s="236"/>
      <c r="H187" s="236"/>
      <c r="I187" s="236"/>
      <c r="J187" s="236"/>
      <c r="K187" s="236"/>
      <c r="L187" s="236"/>
      <c r="M187" s="236"/>
      <c r="N187" s="236"/>
      <c r="O187" s="236"/>
      <c r="P187" s="236"/>
      <c r="Q187" s="236"/>
      <c r="R187" s="236"/>
      <c r="S187" s="236"/>
      <c r="T187" s="236"/>
      <c r="U187" s="236"/>
      <c r="V187" s="236"/>
      <c r="W187" s="236"/>
      <c r="X187" s="236"/>
      <c r="Y187" s="236"/>
      <c r="Z187" s="236"/>
      <c r="AA187" s="236"/>
      <c r="AB187" s="236"/>
      <c r="AC187" s="236"/>
      <c r="AD187" s="236"/>
      <c r="AE187" s="2"/>
      <c r="AF187" s="2"/>
    </row>
    <row r="188" spans="1:32" ht="25.5" customHeight="1">
      <c r="A188" s="124">
        <v>1</v>
      </c>
      <c r="B188" s="125" t="s">
        <v>104</v>
      </c>
      <c r="C188" s="131">
        <f>SUM(C189:C194)</f>
        <v>4013160000</v>
      </c>
      <c r="D188" s="107">
        <f>SUM(D189:D195)</f>
        <v>3911398950</v>
      </c>
      <c r="E188" s="123">
        <f t="shared" ref="E188:E194" si="3">D188/C188*100</f>
        <v>97.464316149866931</v>
      </c>
      <c r="F188" s="115"/>
      <c r="G188" s="236"/>
      <c r="H188" s="236"/>
      <c r="I188" s="236"/>
      <c r="J188" s="236"/>
      <c r="K188" s="236"/>
      <c r="L188" s="236"/>
      <c r="M188" s="236"/>
      <c r="N188" s="236"/>
      <c r="O188" s="236"/>
      <c r="P188" s="236"/>
      <c r="Q188" s="236"/>
      <c r="R188" s="236"/>
      <c r="S188" s="236"/>
      <c r="T188" s="236"/>
      <c r="U188" s="236"/>
      <c r="V188" s="236"/>
      <c r="W188" s="236"/>
      <c r="X188" s="236"/>
      <c r="Y188" s="236"/>
      <c r="Z188" s="236"/>
      <c r="AA188" s="236"/>
      <c r="AB188" s="236"/>
      <c r="AC188" s="236"/>
      <c r="AD188" s="236"/>
      <c r="AE188" s="2"/>
      <c r="AF188" s="2"/>
    </row>
    <row r="189" spans="1:32" ht="25.5" customHeight="1">
      <c r="A189" s="126"/>
      <c r="B189" s="127" t="s">
        <v>55</v>
      </c>
      <c r="C189" s="104">
        <v>2114380000</v>
      </c>
      <c r="D189" s="104">
        <v>1808984572</v>
      </c>
      <c r="E189" s="123">
        <f t="shared" si="3"/>
        <v>85.556265761121466</v>
      </c>
      <c r="F189" s="123">
        <f>(D189/'[1]Biểu 3 Q4'!$D$28)*100</f>
        <v>165.64492683572414</v>
      </c>
      <c r="G189" s="242"/>
      <c r="H189" s="242"/>
      <c r="I189" s="242"/>
      <c r="J189" s="242"/>
      <c r="K189" s="242"/>
      <c r="L189" s="242"/>
      <c r="M189" s="242"/>
      <c r="N189" s="242"/>
      <c r="O189" s="242"/>
      <c r="P189" s="242"/>
      <c r="Q189" s="242"/>
      <c r="R189" s="242"/>
      <c r="S189" s="242"/>
      <c r="T189" s="242"/>
      <c r="U189" s="242"/>
      <c r="V189" s="242"/>
      <c r="W189" s="242"/>
      <c r="X189" s="242"/>
      <c r="Y189" s="242"/>
      <c r="Z189" s="242"/>
      <c r="AA189" s="242"/>
      <c r="AB189" s="242"/>
      <c r="AC189" s="242"/>
      <c r="AD189" s="242"/>
      <c r="AE189" s="2"/>
      <c r="AF189" s="2"/>
    </row>
    <row r="190" spans="1:32" ht="33" customHeight="1">
      <c r="A190" s="126"/>
      <c r="B190" s="129" t="s">
        <v>105</v>
      </c>
      <c r="C190" s="104"/>
      <c r="D190" s="104">
        <v>112640770</v>
      </c>
      <c r="E190" s="123" t="e">
        <f t="shared" si="3"/>
        <v>#DIV/0!</v>
      </c>
      <c r="F190" s="130">
        <f>D190/'[1]Biểu 3 Q4'!$D$28*100</f>
        <v>10.314279289148979</v>
      </c>
      <c r="G190" s="243"/>
      <c r="H190" s="243"/>
      <c r="I190" s="243"/>
      <c r="J190" s="243"/>
      <c r="K190" s="243"/>
      <c r="L190" s="243"/>
      <c r="M190" s="243"/>
      <c r="N190" s="243"/>
      <c r="O190" s="243"/>
      <c r="P190" s="243"/>
      <c r="Q190" s="243"/>
      <c r="R190" s="243"/>
      <c r="S190" s="243"/>
      <c r="T190" s="243"/>
      <c r="U190" s="243"/>
      <c r="V190" s="243"/>
      <c r="W190" s="243"/>
      <c r="X190" s="243"/>
      <c r="Y190" s="243"/>
      <c r="Z190" s="243"/>
      <c r="AA190" s="243"/>
      <c r="AB190" s="243"/>
      <c r="AC190" s="243"/>
      <c r="AD190" s="243"/>
      <c r="AE190" s="2"/>
      <c r="AF190" s="2"/>
    </row>
    <row r="191" spans="1:32" ht="25.5" customHeight="1">
      <c r="A191" s="126"/>
      <c r="B191" s="127" t="s">
        <v>57</v>
      </c>
      <c r="C191" s="104">
        <v>1108240000</v>
      </c>
      <c r="D191" s="104">
        <v>1293790443</v>
      </c>
      <c r="E191" s="123">
        <f t="shared" si="3"/>
        <v>116.74280327365913</v>
      </c>
      <c r="F191" s="123">
        <f>(D191/'[1]Biểu 3 Q4'!$D$28)*100</f>
        <v>118.46967994566961</v>
      </c>
      <c r="G191" s="242"/>
      <c r="H191" s="242"/>
      <c r="I191" s="242"/>
      <c r="J191" s="242"/>
      <c r="K191" s="242"/>
      <c r="L191" s="242"/>
      <c r="M191" s="242"/>
      <c r="N191" s="242"/>
      <c r="O191" s="242"/>
      <c r="P191" s="242"/>
      <c r="Q191" s="242"/>
      <c r="R191" s="242"/>
      <c r="S191" s="242"/>
      <c r="T191" s="242"/>
      <c r="U191" s="242"/>
      <c r="V191" s="242"/>
      <c r="W191" s="242"/>
      <c r="X191" s="242"/>
      <c r="Y191" s="242"/>
      <c r="Z191" s="242"/>
      <c r="AA191" s="242"/>
      <c r="AB191" s="242"/>
      <c r="AC191" s="242"/>
      <c r="AD191" s="242"/>
      <c r="AE191" s="2"/>
      <c r="AF191" s="2"/>
    </row>
    <row r="192" spans="1:32" ht="25.5" customHeight="1">
      <c r="A192" s="126"/>
      <c r="B192" s="127" t="s">
        <v>58</v>
      </c>
      <c r="C192" s="104">
        <v>30000000</v>
      </c>
      <c r="D192" s="104">
        <v>15120000</v>
      </c>
      <c r="E192" s="123">
        <f t="shared" si="3"/>
        <v>50.4</v>
      </c>
      <c r="F192" s="123">
        <f>(D192/'[1]Biểu 3 Q4'!$D$28)*100</f>
        <v>1.3845067185880615</v>
      </c>
      <c r="G192" s="242"/>
      <c r="H192" s="242"/>
      <c r="I192" s="242"/>
      <c r="J192" s="242"/>
      <c r="K192" s="242"/>
      <c r="L192" s="242"/>
      <c r="M192" s="242"/>
      <c r="N192" s="242"/>
      <c r="O192" s="242"/>
      <c r="P192" s="242"/>
      <c r="Q192" s="242"/>
      <c r="R192" s="242"/>
      <c r="S192" s="242"/>
      <c r="T192" s="242"/>
      <c r="U192" s="242"/>
      <c r="V192" s="242"/>
      <c r="W192" s="242"/>
      <c r="X192" s="242"/>
      <c r="Y192" s="242"/>
      <c r="Z192" s="242"/>
      <c r="AA192" s="242"/>
      <c r="AB192" s="242"/>
      <c r="AC192" s="242"/>
      <c r="AD192" s="242"/>
      <c r="AE192" s="2"/>
      <c r="AF192" s="2"/>
    </row>
    <row r="193" spans="1:32" ht="25.5" customHeight="1">
      <c r="A193" s="126"/>
      <c r="B193" s="127" t="s">
        <v>59</v>
      </c>
      <c r="C193" s="104">
        <v>14000000</v>
      </c>
      <c r="D193" s="104">
        <v>10380000</v>
      </c>
      <c r="E193" s="123">
        <f t="shared" si="3"/>
        <v>74.142857142857139</v>
      </c>
      <c r="F193" s="123">
        <f>(D193/'[1]Biểu 3 Q4'!$D$28)*100</f>
        <v>0.95047485045926461</v>
      </c>
      <c r="G193" s="242"/>
      <c r="H193" s="242"/>
      <c r="I193" s="242"/>
      <c r="J193" s="242"/>
      <c r="K193" s="242"/>
      <c r="L193" s="242"/>
      <c r="M193" s="242"/>
      <c r="N193" s="242"/>
      <c r="O193" s="242"/>
      <c r="P193" s="242"/>
      <c r="Q193" s="242"/>
      <c r="R193" s="242"/>
      <c r="S193" s="242"/>
      <c r="T193" s="242"/>
      <c r="U193" s="242"/>
      <c r="V193" s="242"/>
      <c r="W193" s="242"/>
      <c r="X193" s="242"/>
      <c r="Y193" s="242"/>
      <c r="Z193" s="242"/>
      <c r="AA193" s="242"/>
      <c r="AB193" s="242"/>
      <c r="AC193" s="242"/>
      <c r="AD193" s="242"/>
      <c r="AE193" s="2"/>
      <c r="AF193" s="2"/>
    </row>
    <row r="194" spans="1:32" ht="25.5" customHeight="1">
      <c r="A194" s="126"/>
      <c r="B194" s="127" t="s">
        <v>60</v>
      </c>
      <c r="C194" s="104">
        <v>746540000</v>
      </c>
      <c r="D194" s="104">
        <v>502507565</v>
      </c>
      <c r="E194" s="123">
        <f t="shared" si="3"/>
        <v>67.31153923433439</v>
      </c>
      <c r="F194" s="123">
        <f>(D194/'[1]Biểu 3 Q4'!$D$28)*100</f>
        <v>46.013564807131417</v>
      </c>
      <c r="G194" s="242"/>
      <c r="H194" s="242"/>
      <c r="I194" s="242"/>
      <c r="J194" s="242"/>
      <c r="K194" s="242"/>
      <c r="L194" s="242"/>
      <c r="M194" s="242"/>
      <c r="N194" s="242"/>
      <c r="O194" s="242"/>
      <c r="P194" s="242"/>
      <c r="Q194" s="242"/>
      <c r="R194" s="242"/>
      <c r="S194" s="242"/>
      <c r="T194" s="242"/>
      <c r="U194" s="242"/>
      <c r="V194" s="242"/>
      <c r="W194" s="242"/>
      <c r="X194" s="242"/>
      <c r="Y194" s="242"/>
      <c r="Z194" s="242"/>
      <c r="AA194" s="242"/>
      <c r="AB194" s="242"/>
      <c r="AC194" s="242"/>
      <c r="AD194" s="242"/>
      <c r="AE194" s="2"/>
      <c r="AF194" s="2"/>
    </row>
    <row r="195" spans="1:32" ht="25.5" customHeight="1">
      <c r="A195" s="126"/>
      <c r="B195" s="127" t="s">
        <v>61</v>
      </c>
      <c r="C195" s="104"/>
      <c r="D195" s="104">
        <v>167975600</v>
      </c>
      <c r="E195" s="123"/>
      <c r="F195" s="123">
        <f>D195/'[1]Biểu 3 Q4'!$D$34*100</f>
        <v>159.94629594362979</v>
      </c>
      <c r="G195" s="242"/>
      <c r="H195" s="242"/>
      <c r="I195" s="242"/>
      <c r="J195" s="242"/>
      <c r="K195" s="242"/>
      <c r="L195" s="242"/>
      <c r="M195" s="242"/>
      <c r="N195" s="242"/>
      <c r="O195" s="242"/>
      <c r="P195" s="242"/>
      <c r="Q195" s="242"/>
      <c r="R195" s="242"/>
      <c r="S195" s="242"/>
      <c r="T195" s="242"/>
      <c r="U195" s="242"/>
      <c r="V195" s="242"/>
      <c r="W195" s="242"/>
      <c r="X195" s="242"/>
      <c r="Y195" s="242"/>
      <c r="Z195" s="242"/>
      <c r="AA195" s="242"/>
      <c r="AB195" s="242"/>
      <c r="AC195" s="242"/>
      <c r="AD195" s="242"/>
      <c r="AE195" s="2"/>
      <c r="AF195" s="2"/>
    </row>
    <row r="196" spans="1:32" ht="25.5" customHeight="1">
      <c r="A196" s="124">
        <v>2</v>
      </c>
      <c r="B196" s="125" t="s">
        <v>62</v>
      </c>
      <c r="C196" s="131">
        <f>SUM(C197:C205)</f>
        <v>865000000</v>
      </c>
      <c r="D196" s="105">
        <f>SUM(D197:D206)</f>
        <v>954086650</v>
      </c>
      <c r="E196" s="123">
        <f t="shared" ref="E196:E213" si="4">D196/C196*100</f>
        <v>110.29903468208093</v>
      </c>
      <c r="F196" s="115"/>
      <c r="G196" s="236"/>
      <c r="H196" s="236"/>
      <c r="I196" s="236"/>
      <c r="J196" s="236"/>
      <c r="K196" s="236"/>
      <c r="L196" s="236"/>
      <c r="M196" s="236"/>
      <c r="N196" s="236"/>
      <c r="O196" s="236"/>
      <c r="P196" s="236"/>
      <c r="Q196" s="236"/>
      <c r="R196" s="236"/>
      <c r="S196" s="236"/>
      <c r="T196" s="236"/>
      <c r="U196" s="236"/>
      <c r="V196" s="236"/>
      <c r="W196" s="236"/>
      <c r="X196" s="236"/>
      <c r="Y196" s="236"/>
      <c r="Z196" s="236"/>
      <c r="AA196" s="236"/>
      <c r="AB196" s="236"/>
      <c r="AC196" s="236"/>
      <c r="AD196" s="236"/>
      <c r="AE196" s="2"/>
      <c r="AF196" s="2"/>
    </row>
    <row r="197" spans="1:32" ht="25.5" customHeight="1">
      <c r="A197" s="126"/>
      <c r="B197" s="132" t="s">
        <v>106</v>
      </c>
      <c r="C197" s="104">
        <v>40000000</v>
      </c>
      <c r="D197" s="104">
        <v>110159250</v>
      </c>
      <c r="E197" s="123">
        <f t="shared" si="4"/>
        <v>275.39812499999999</v>
      </c>
      <c r="F197" s="123">
        <f>D197/'[1]Biểu 3 Q4'!$D$36*100</f>
        <v>237.35241404626501</v>
      </c>
      <c r="G197" s="242"/>
      <c r="H197" s="242"/>
      <c r="I197" s="242"/>
      <c r="J197" s="242"/>
      <c r="K197" s="242"/>
      <c r="L197" s="242"/>
      <c r="M197" s="242"/>
      <c r="N197" s="242"/>
      <c r="O197" s="242"/>
      <c r="P197" s="242"/>
      <c r="Q197" s="242"/>
      <c r="R197" s="242"/>
      <c r="S197" s="242"/>
      <c r="T197" s="242"/>
      <c r="U197" s="242"/>
      <c r="V197" s="242"/>
      <c r="W197" s="242"/>
      <c r="X197" s="242"/>
      <c r="Y197" s="242"/>
      <c r="Z197" s="242"/>
      <c r="AA197" s="242"/>
      <c r="AB197" s="242"/>
      <c r="AC197" s="242"/>
      <c r="AD197" s="242"/>
      <c r="AE197" s="2"/>
      <c r="AF197" s="2"/>
    </row>
    <row r="198" spans="1:32" ht="25.5" customHeight="1">
      <c r="A198" s="126"/>
      <c r="B198" s="132" t="s">
        <v>107</v>
      </c>
      <c r="C198" s="104">
        <v>88000000</v>
      </c>
      <c r="D198" s="104">
        <v>95205000</v>
      </c>
      <c r="E198" s="123">
        <f t="shared" si="4"/>
        <v>108.18749999999999</v>
      </c>
      <c r="F198" s="123">
        <f>D198/'[1]Biểu 3 Q4'!$D$37*100</f>
        <v>120.50350606283067</v>
      </c>
      <c r="G198" s="242"/>
      <c r="H198" s="242"/>
      <c r="I198" s="242"/>
      <c r="J198" s="242"/>
      <c r="K198" s="242"/>
      <c r="L198" s="242"/>
      <c r="M198" s="242"/>
      <c r="N198" s="242"/>
      <c r="O198" s="242"/>
      <c r="P198" s="242"/>
      <c r="Q198" s="242"/>
      <c r="R198" s="242"/>
      <c r="S198" s="242"/>
      <c r="T198" s="242"/>
      <c r="U198" s="242"/>
      <c r="V198" s="242"/>
      <c r="W198" s="242"/>
      <c r="X198" s="242"/>
      <c r="Y198" s="242"/>
      <c r="Z198" s="242"/>
      <c r="AA198" s="242"/>
      <c r="AB198" s="242"/>
      <c r="AC198" s="242"/>
      <c r="AD198" s="242"/>
      <c r="AE198" s="2"/>
      <c r="AF198" s="2"/>
    </row>
    <row r="199" spans="1:32" ht="25.5" customHeight="1">
      <c r="A199" s="126"/>
      <c r="B199" s="132" t="s">
        <v>108</v>
      </c>
      <c r="C199" s="106">
        <v>34000000</v>
      </c>
      <c r="D199" s="104">
        <v>22944000</v>
      </c>
      <c r="E199" s="123">
        <f t="shared" si="4"/>
        <v>67.482352941176472</v>
      </c>
      <c r="F199" s="123">
        <f>D199/'[1]Biểu 3 Q4'!$D$36*100</f>
        <v>49.435828474481305</v>
      </c>
      <c r="G199" s="242"/>
      <c r="H199" s="242"/>
      <c r="I199" s="242"/>
      <c r="J199" s="242"/>
      <c r="K199" s="242"/>
      <c r="L199" s="242"/>
      <c r="M199" s="242"/>
      <c r="N199" s="242"/>
      <c r="O199" s="242"/>
      <c r="P199" s="242"/>
      <c r="Q199" s="242"/>
      <c r="R199" s="242"/>
      <c r="S199" s="242"/>
      <c r="T199" s="242"/>
      <c r="U199" s="242"/>
      <c r="V199" s="242"/>
      <c r="W199" s="242"/>
      <c r="X199" s="242"/>
      <c r="Y199" s="242"/>
      <c r="Z199" s="242"/>
      <c r="AA199" s="242"/>
      <c r="AB199" s="242"/>
      <c r="AC199" s="242"/>
      <c r="AD199" s="242"/>
      <c r="AE199" s="2"/>
      <c r="AF199" s="2"/>
    </row>
    <row r="200" spans="1:32" ht="25.5" customHeight="1">
      <c r="A200" s="126"/>
      <c r="B200" s="132" t="s">
        <v>109</v>
      </c>
      <c r="C200" s="106">
        <v>19000000</v>
      </c>
      <c r="D200" s="104">
        <v>10263000</v>
      </c>
      <c r="E200" s="123">
        <f t="shared" si="4"/>
        <v>54.015789473684208</v>
      </c>
      <c r="F200" s="123">
        <f>D200/'[1]Biểu 3 Q4'!$D$36*100</f>
        <v>22.112966685564924</v>
      </c>
      <c r="G200" s="242"/>
      <c r="H200" s="242"/>
      <c r="I200" s="242"/>
      <c r="J200" s="242"/>
      <c r="K200" s="242"/>
      <c r="L200" s="242"/>
      <c r="M200" s="242"/>
      <c r="N200" s="242"/>
      <c r="O200" s="242"/>
      <c r="P200" s="242"/>
      <c r="Q200" s="242"/>
      <c r="R200" s="242"/>
      <c r="S200" s="242"/>
      <c r="T200" s="242"/>
      <c r="U200" s="242"/>
      <c r="V200" s="242"/>
      <c r="W200" s="242"/>
      <c r="X200" s="242"/>
      <c r="Y200" s="242"/>
      <c r="Z200" s="242"/>
      <c r="AA200" s="242"/>
      <c r="AB200" s="242"/>
      <c r="AC200" s="242"/>
      <c r="AD200" s="242"/>
      <c r="AE200" s="2"/>
      <c r="AF200" s="2"/>
    </row>
    <row r="201" spans="1:32" ht="25.5" customHeight="1">
      <c r="A201" s="126"/>
      <c r="B201" s="132" t="s">
        <v>110</v>
      </c>
      <c r="C201" s="106">
        <v>34000000</v>
      </c>
      <c r="D201" s="104">
        <v>25960000</v>
      </c>
      <c r="E201" s="123">
        <f t="shared" si="4"/>
        <v>76.352941176470594</v>
      </c>
      <c r="F201" s="123">
        <f>D201/'[1]Biểu 3 Q4'!$D$36*100</f>
        <v>55.934192259306784</v>
      </c>
      <c r="G201" s="242"/>
      <c r="H201" s="242"/>
      <c r="I201" s="242"/>
      <c r="J201" s="242"/>
      <c r="K201" s="242"/>
      <c r="L201" s="242"/>
      <c r="M201" s="242"/>
      <c r="N201" s="242"/>
      <c r="O201" s="242"/>
      <c r="P201" s="242"/>
      <c r="Q201" s="242"/>
      <c r="R201" s="242"/>
      <c r="S201" s="242"/>
      <c r="T201" s="242"/>
      <c r="U201" s="242"/>
      <c r="V201" s="242"/>
      <c r="W201" s="242"/>
      <c r="X201" s="242"/>
      <c r="Y201" s="242"/>
      <c r="Z201" s="242"/>
      <c r="AA201" s="242"/>
      <c r="AB201" s="242"/>
      <c r="AC201" s="242"/>
      <c r="AD201" s="242"/>
      <c r="AE201" s="2"/>
      <c r="AF201" s="2"/>
    </row>
    <row r="202" spans="1:32" ht="25.5" customHeight="1">
      <c r="A202" s="126"/>
      <c r="B202" s="132" t="s">
        <v>111</v>
      </c>
      <c r="C202" s="106">
        <v>80000000</v>
      </c>
      <c r="D202" s="104">
        <v>100814400</v>
      </c>
      <c r="E202" s="123">
        <f t="shared" si="4"/>
        <v>126.018</v>
      </c>
      <c r="F202" s="123">
        <f>D202/'[1]Biểu 3 Q4'!$D$36*100</f>
        <v>217.21772080534117</v>
      </c>
      <c r="G202" s="242"/>
      <c r="H202" s="242"/>
      <c r="I202" s="242"/>
      <c r="J202" s="242"/>
      <c r="K202" s="242"/>
      <c r="L202" s="242"/>
      <c r="M202" s="242"/>
      <c r="N202" s="242"/>
      <c r="O202" s="242"/>
      <c r="P202" s="242"/>
      <c r="Q202" s="242"/>
      <c r="R202" s="242"/>
      <c r="S202" s="242"/>
      <c r="T202" s="242"/>
      <c r="U202" s="242"/>
      <c r="V202" s="242"/>
      <c r="W202" s="242"/>
      <c r="X202" s="242"/>
      <c r="Y202" s="242"/>
      <c r="Z202" s="242"/>
      <c r="AA202" s="242"/>
      <c r="AB202" s="242"/>
      <c r="AC202" s="242"/>
      <c r="AD202" s="242"/>
      <c r="AE202" s="2"/>
      <c r="AF202" s="2"/>
    </row>
    <row r="203" spans="1:32" ht="45.75" customHeight="1">
      <c r="A203" s="126"/>
      <c r="B203" s="129" t="s">
        <v>112</v>
      </c>
      <c r="C203" s="106">
        <v>210000000</v>
      </c>
      <c r="D203" s="104">
        <v>252075000</v>
      </c>
      <c r="E203" s="123">
        <f t="shared" si="4"/>
        <v>120.03571428571429</v>
      </c>
      <c r="F203" s="123">
        <f>D203/'[1]Biểu 3 Q4'!$D$42*100</f>
        <v>181.47514792609309</v>
      </c>
      <c r="G203" s="242"/>
      <c r="H203" s="242"/>
      <c r="I203" s="242"/>
      <c r="J203" s="242"/>
      <c r="K203" s="242"/>
      <c r="L203" s="242"/>
      <c r="M203" s="242"/>
      <c r="N203" s="242"/>
      <c r="O203" s="242"/>
      <c r="P203" s="242"/>
      <c r="Q203" s="242"/>
      <c r="R203" s="242"/>
      <c r="S203" s="242"/>
      <c r="T203" s="242"/>
      <c r="U203" s="242"/>
      <c r="V203" s="242"/>
      <c r="W203" s="242"/>
      <c r="X203" s="242"/>
      <c r="Y203" s="242"/>
      <c r="Z203" s="242"/>
      <c r="AA203" s="242"/>
      <c r="AB203" s="242"/>
      <c r="AC203" s="242"/>
      <c r="AD203" s="242"/>
      <c r="AE203" s="2"/>
      <c r="AF203" s="2"/>
    </row>
    <row r="204" spans="1:32" ht="31.5" customHeight="1">
      <c r="A204" s="126"/>
      <c r="B204" s="129" t="s">
        <v>70</v>
      </c>
      <c r="C204" s="106">
        <v>100000000</v>
      </c>
      <c r="D204" s="104">
        <v>80870000</v>
      </c>
      <c r="E204" s="123">
        <f t="shared" si="4"/>
        <v>80.87</v>
      </c>
      <c r="F204" s="133">
        <f>D204/'[1]Biểu 3 Q4'!$D$46*100</f>
        <v>33.058087724318355</v>
      </c>
      <c r="G204" s="244"/>
      <c r="H204" s="244"/>
      <c r="I204" s="244"/>
      <c r="J204" s="244"/>
      <c r="K204" s="244"/>
      <c r="L204" s="244"/>
      <c r="M204" s="244"/>
      <c r="N204" s="244"/>
      <c r="O204" s="244"/>
      <c r="P204" s="244"/>
      <c r="Q204" s="244"/>
      <c r="R204" s="244"/>
      <c r="S204" s="244"/>
      <c r="T204" s="244"/>
      <c r="U204" s="244"/>
      <c r="V204" s="244"/>
      <c r="W204" s="244"/>
      <c r="X204" s="244"/>
      <c r="Y204" s="244"/>
      <c r="Z204" s="244"/>
      <c r="AA204" s="244"/>
      <c r="AB204" s="244"/>
      <c r="AC204" s="244"/>
      <c r="AD204" s="244"/>
      <c r="AE204" s="2"/>
      <c r="AF204" s="2"/>
    </row>
    <row r="205" spans="1:32" ht="31.15" customHeight="1">
      <c r="A205" s="126"/>
      <c r="B205" s="134" t="s">
        <v>113</v>
      </c>
      <c r="C205" s="106">
        <v>260000000</v>
      </c>
      <c r="D205" s="104">
        <v>240796000</v>
      </c>
      <c r="E205" s="123">
        <f t="shared" si="4"/>
        <v>92.613846153846154</v>
      </c>
      <c r="F205" s="123">
        <f>D205/'[1]Biểu 3 Q4'!$D$43*100</f>
        <v>135.88555627662876</v>
      </c>
      <c r="G205" s="242"/>
      <c r="H205" s="242"/>
      <c r="I205" s="242"/>
      <c r="J205" s="242"/>
      <c r="K205" s="242"/>
      <c r="L205" s="242"/>
      <c r="M205" s="242"/>
      <c r="N205" s="242"/>
      <c r="O205" s="242"/>
      <c r="P205" s="242"/>
      <c r="Q205" s="242"/>
      <c r="R205" s="242"/>
      <c r="S205" s="242"/>
      <c r="T205" s="242"/>
      <c r="U205" s="242"/>
      <c r="V205" s="242"/>
      <c r="W205" s="242"/>
      <c r="X205" s="242"/>
      <c r="Y205" s="242"/>
      <c r="Z205" s="242"/>
      <c r="AA205" s="242"/>
      <c r="AB205" s="242"/>
      <c r="AC205" s="242"/>
      <c r="AD205" s="242"/>
      <c r="AE205" s="2"/>
      <c r="AF205" s="2"/>
    </row>
    <row r="206" spans="1:32" ht="25.5" customHeight="1">
      <c r="A206" s="124"/>
      <c r="B206" s="127" t="s">
        <v>74</v>
      </c>
      <c r="C206" s="159"/>
      <c r="D206" s="106">
        <v>15000000</v>
      </c>
      <c r="E206" s="123" t="e">
        <f t="shared" si="4"/>
        <v>#DIV/0!</v>
      </c>
      <c r="F206" s="135">
        <f>D206/'[1]Biểu 3 Q4'!$D$45*100</f>
        <v>93.75</v>
      </c>
      <c r="G206" s="245"/>
      <c r="H206" s="245"/>
      <c r="I206" s="245"/>
      <c r="J206" s="245"/>
      <c r="K206" s="245"/>
      <c r="L206" s="245"/>
      <c r="M206" s="245"/>
      <c r="N206" s="245"/>
      <c r="O206" s="245"/>
      <c r="P206" s="245"/>
      <c r="Q206" s="245"/>
      <c r="R206" s="245"/>
      <c r="S206" s="245"/>
      <c r="T206" s="245"/>
      <c r="U206" s="245"/>
      <c r="V206" s="245"/>
      <c r="W206" s="245"/>
      <c r="X206" s="245"/>
      <c r="Y206" s="245"/>
      <c r="Z206" s="245"/>
      <c r="AA206" s="245"/>
      <c r="AB206" s="245"/>
      <c r="AC206" s="245"/>
      <c r="AD206" s="245"/>
      <c r="AE206" s="2"/>
      <c r="AF206" s="2"/>
    </row>
    <row r="207" spans="1:32" ht="25.5" customHeight="1">
      <c r="A207" s="150">
        <v>3</v>
      </c>
      <c r="B207" s="151" t="s">
        <v>77</v>
      </c>
      <c r="C207" s="152">
        <v>20000000</v>
      </c>
      <c r="D207" s="153">
        <f>D208</f>
        <v>32674400</v>
      </c>
      <c r="E207" s="154">
        <f t="shared" si="4"/>
        <v>163.37200000000001</v>
      </c>
      <c r="F207" s="155"/>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
      <c r="AF207" s="2"/>
    </row>
    <row r="208" spans="1:32" ht="25.5" customHeight="1">
      <c r="A208" s="137"/>
      <c r="B208" s="127" t="s">
        <v>78</v>
      </c>
      <c r="C208" s="86">
        <v>20000000</v>
      </c>
      <c r="D208" s="106">
        <v>32674400</v>
      </c>
      <c r="E208" s="123">
        <f t="shared" si="4"/>
        <v>163.37200000000001</v>
      </c>
      <c r="F208" s="123">
        <f>D208/'[1]Biểu 3 Q4'!$D$48*100</f>
        <v>311.48141086749285</v>
      </c>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
      <c r="AF208" s="2"/>
    </row>
    <row r="209" spans="1:32" s="67" customFormat="1" ht="25.5" customHeight="1">
      <c r="A209" s="108" t="s">
        <v>16</v>
      </c>
      <c r="B209" s="109" t="s">
        <v>25</v>
      </c>
      <c r="C209" s="149">
        <f>C210+C211+C212</f>
        <v>283817000</v>
      </c>
      <c r="D209" s="149">
        <f>D210+D211+D212</f>
        <v>283817000</v>
      </c>
      <c r="E209" s="138">
        <f t="shared" si="4"/>
        <v>100</v>
      </c>
      <c r="F209" s="139"/>
      <c r="G209" s="247"/>
      <c r="H209" s="247"/>
      <c r="I209" s="247"/>
      <c r="J209" s="247"/>
      <c r="K209" s="247"/>
      <c r="L209" s="247"/>
      <c r="M209" s="247"/>
      <c r="N209" s="247"/>
      <c r="O209" s="247"/>
      <c r="P209" s="247"/>
      <c r="Q209" s="247"/>
      <c r="R209" s="247"/>
      <c r="S209" s="247"/>
      <c r="T209" s="247"/>
      <c r="U209" s="247"/>
      <c r="V209" s="247"/>
      <c r="W209" s="247"/>
      <c r="X209" s="247"/>
      <c r="Y209" s="247"/>
      <c r="Z209" s="247"/>
      <c r="AA209" s="247"/>
      <c r="AB209" s="247"/>
      <c r="AC209" s="247"/>
      <c r="AD209" s="247"/>
      <c r="AE209" s="65"/>
      <c r="AF209" s="66"/>
    </row>
    <row r="210" spans="1:32" s="67" customFormat="1" ht="25.5" customHeight="1">
      <c r="A210" s="108"/>
      <c r="B210" s="140" t="s">
        <v>136</v>
      </c>
      <c r="C210" s="91">
        <v>24817000</v>
      </c>
      <c r="D210" s="91">
        <v>24817000</v>
      </c>
      <c r="E210" s="138"/>
      <c r="F210" s="139"/>
      <c r="G210" s="247"/>
      <c r="H210" s="247"/>
      <c r="I210" s="247"/>
      <c r="J210" s="247"/>
      <c r="K210" s="247"/>
      <c r="L210" s="247"/>
      <c r="M210" s="247"/>
      <c r="N210" s="247"/>
      <c r="O210" s="247"/>
      <c r="P210" s="247"/>
      <c r="Q210" s="247"/>
      <c r="R210" s="247"/>
      <c r="S210" s="247"/>
      <c r="T210" s="247"/>
      <c r="U210" s="247"/>
      <c r="V210" s="247"/>
      <c r="W210" s="247"/>
      <c r="X210" s="247"/>
      <c r="Y210" s="247"/>
      <c r="Z210" s="247"/>
      <c r="AA210" s="247"/>
      <c r="AB210" s="247"/>
      <c r="AC210" s="247"/>
      <c r="AD210" s="247"/>
      <c r="AE210" s="65"/>
      <c r="AF210" s="66"/>
    </row>
    <row r="211" spans="1:32" ht="40.5" customHeight="1">
      <c r="A211" s="126"/>
      <c r="B211" s="141" t="s">
        <v>126</v>
      </c>
      <c r="C211" s="86">
        <v>9000000</v>
      </c>
      <c r="D211" s="86">
        <v>9000000</v>
      </c>
      <c r="E211" s="123">
        <f t="shared" si="4"/>
        <v>100</v>
      </c>
      <c r="F211" s="142">
        <f>D211/'[1]Biểu 3 Q4'!$D$50*100</f>
        <v>64.670039089445851</v>
      </c>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
      <c r="AF211" s="2"/>
    </row>
    <row r="212" spans="1:32" ht="54" customHeight="1">
      <c r="A212" s="126"/>
      <c r="B212" s="117" t="s">
        <v>112</v>
      </c>
      <c r="C212" s="128">
        <v>250000000</v>
      </c>
      <c r="D212" s="128">
        <v>250000000</v>
      </c>
      <c r="E212" s="123">
        <f t="shared" si="4"/>
        <v>100</v>
      </c>
      <c r="F212" s="142">
        <f>D212/'[1]Biểu 3 Q4'!$D$52*100</f>
        <v>71.428979594169107</v>
      </c>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
      <c r="AF212" s="2"/>
    </row>
    <row r="213" spans="1:32" ht="25.5" customHeight="1">
      <c r="A213" s="137"/>
      <c r="B213" s="127" t="s">
        <v>78</v>
      </c>
      <c r="C213" s="128"/>
      <c r="D213" s="128"/>
      <c r="E213" s="123" t="e">
        <f t="shared" si="4"/>
        <v>#DIV/0!</v>
      </c>
      <c r="F213" s="115"/>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
      <c r="AF213" s="2"/>
    </row>
    <row r="214" spans="1:32">
      <c r="D214" s="274"/>
      <c r="E214" s="274"/>
      <c r="F214" s="274"/>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row>
    <row r="215" spans="1:32">
      <c r="D215" s="262" t="s">
        <v>95</v>
      </c>
      <c r="E215" s="262"/>
      <c r="F215" s="262"/>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row>
    <row r="216" spans="1:32">
      <c r="D216" s="258"/>
      <c r="E216" s="258"/>
      <c r="F216" s="258"/>
      <c r="G216" s="203"/>
      <c r="H216" s="203"/>
      <c r="I216" s="203"/>
      <c r="J216" s="203"/>
      <c r="K216" s="203"/>
      <c r="L216" s="203"/>
      <c r="M216" s="203"/>
      <c r="N216" s="203"/>
      <c r="O216" s="203"/>
      <c r="P216" s="203"/>
      <c r="Q216" s="203"/>
      <c r="R216" s="203"/>
      <c r="S216" s="203"/>
      <c r="T216" s="203"/>
      <c r="U216" s="203"/>
      <c r="V216" s="203"/>
      <c r="W216" s="203"/>
      <c r="X216" s="203"/>
      <c r="Y216" s="203"/>
      <c r="Z216" s="203"/>
      <c r="AA216" s="203"/>
      <c r="AB216" s="203"/>
      <c r="AC216" s="203"/>
      <c r="AD216" s="203"/>
    </row>
    <row r="217" spans="1:32">
      <c r="D217" s="262"/>
      <c r="E217" s="262"/>
      <c r="F217" s="262"/>
      <c r="G217" s="199"/>
      <c r="H217" s="199"/>
      <c r="I217" s="199"/>
      <c r="J217" s="199"/>
      <c r="K217" s="199"/>
      <c r="L217" s="199"/>
      <c r="M217" s="199"/>
      <c r="N217" s="199"/>
      <c r="O217" s="199"/>
      <c r="P217" s="199"/>
      <c r="Q217" s="199"/>
      <c r="R217" s="199"/>
      <c r="S217" s="199"/>
      <c r="T217" s="199"/>
      <c r="U217" s="199"/>
      <c r="V217" s="199"/>
      <c r="W217" s="199"/>
      <c r="X217" s="199"/>
      <c r="Y217" s="199"/>
      <c r="Z217" s="199"/>
      <c r="AA217" s="199"/>
      <c r="AB217" s="199"/>
      <c r="AC217" s="199"/>
      <c r="AD217" s="199"/>
    </row>
    <row r="220" spans="1:32">
      <c r="D220" s="273"/>
      <c r="E220" s="273"/>
      <c r="F220" s="273"/>
      <c r="G220" s="215"/>
      <c r="H220" s="215"/>
      <c r="I220" s="215"/>
      <c r="J220" s="215"/>
      <c r="K220" s="215"/>
      <c r="L220" s="215"/>
      <c r="M220" s="215"/>
      <c r="N220" s="215"/>
      <c r="O220" s="215"/>
      <c r="P220" s="215"/>
      <c r="Q220" s="215"/>
      <c r="R220" s="215"/>
      <c r="S220" s="215"/>
      <c r="T220" s="215"/>
      <c r="U220" s="215"/>
      <c r="V220" s="215"/>
      <c r="W220" s="215"/>
      <c r="X220" s="215"/>
      <c r="Y220" s="215"/>
      <c r="Z220" s="215"/>
      <c r="AA220" s="215"/>
      <c r="AB220" s="215"/>
      <c r="AC220" s="215"/>
      <c r="AD220" s="215"/>
    </row>
  </sheetData>
  <mergeCells count="239">
    <mergeCell ref="E1:F1"/>
    <mergeCell ref="A2:B2"/>
    <mergeCell ref="C2:F2"/>
    <mergeCell ref="A3:B3"/>
    <mergeCell ref="C3:F3"/>
    <mergeCell ref="D220:F220"/>
    <mergeCell ref="C170:F170"/>
    <mergeCell ref="A171:F171"/>
    <mergeCell ref="A172:F172"/>
    <mergeCell ref="A173:F173"/>
    <mergeCell ref="A174:F174"/>
    <mergeCell ref="A176:F176"/>
    <mergeCell ref="E177:F177"/>
    <mergeCell ref="D214:F214"/>
    <mergeCell ref="D215:F215"/>
    <mergeCell ref="D216:F216"/>
    <mergeCell ref="D217:F217"/>
    <mergeCell ref="A175:F175"/>
    <mergeCell ref="C169:F169"/>
    <mergeCell ref="E166:F166"/>
    <mergeCell ref="A167:B167"/>
    <mergeCell ref="C167:F167"/>
    <mergeCell ref="A168:B168"/>
    <mergeCell ref="C168:F168"/>
    <mergeCell ref="A9:F9"/>
    <mergeCell ref="A10:F10"/>
    <mergeCell ref="A11:F11"/>
    <mergeCell ref="E12:F12"/>
    <mergeCell ref="D48:F48"/>
    <mergeCell ref="C4:F4"/>
    <mergeCell ref="C5:F5"/>
    <mergeCell ref="A6:F6"/>
    <mergeCell ref="A7:F7"/>
    <mergeCell ref="A8:F8"/>
    <mergeCell ref="D49:F49"/>
    <mergeCell ref="D50:F50"/>
    <mergeCell ref="D51:F51"/>
    <mergeCell ref="AH23:AI23"/>
    <mergeCell ref="AH25:AI25"/>
    <mergeCell ref="AH27:AI27"/>
    <mergeCell ref="AH29:AI29"/>
    <mergeCell ref="AH31:AI31"/>
    <mergeCell ref="AH33:AI33"/>
    <mergeCell ref="AH35:AI35"/>
    <mergeCell ref="AH30:AI30"/>
    <mergeCell ref="AH28:AI28"/>
    <mergeCell ref="AH26:AI26"/>
    <mergeCell ref="AH37:AI37"/>
    <mergeCell ref="AG38:AK38"/>
    <mergeCell ref="AG39:AI39"/>
    <mergeCell ref="AJ39:AK39"/>
    <mergeCell ref="AG40:AK40"/>
    <mergeCell ref="AG41:AI41"/>
    <mergeCell ref="AJ41:AK41"/>
    <mergeCell ref="AJ37:AK37"/>
    <mergeCell ref="AH36:AI36"/>
    <mergeCell ref="AJ35:AK35"/>
    <mergeCell ref="AJ36:AK36"/>
    <mergeCell ref="AJ33:AK33"/>
    <mergeCell ref="AH34:AI34"/>
    <mergeCell ref="AJ34:AK34"/>
    <mergeCell ref="AJ31:AK31"/>
    <mergeCell ref="AH32:AI32"/>
    <mergeCell ref="AJ32:AK32"/>
    <mergeCell ref="AJ23:AK23"/>
    <mergeCell ref="AH24:AI24"/>
    <mergeCell ref="AJ24:AK24"/>
    <mergeCell ref="AJ29:AK29"/>
    <mergeCell ref="AJ30:AK30"/>
    <mergeCell ref="AJ27:AK27"/>
    <mergeCell ref="AJ28:AK28"/>
    <mergeCell ref="AJ25:AK25"/>
    <mergeCell ref="AJ26:AK26"/>
    <mergeCell ref="AJ46:AK46"/>
    <mergeCell ref="AH47:AI47"/>
    <mergeCell ref="AJ47:AK47"/>
    <mergeCell ref="AH46:AI46"/>
    <mergeCell ref="AH45:AI45"/>
    <mergeCell ref="AJ45:AK45"/>
    <mergeCell ref="AG42:AI42"/>
    <mergeCell ref="AJ42:AK42"/>
    <mergeCell ref="AG43:AI43"/>
    <mergeCell ref="AJ43:AK43"/>
    <mergeCell ref="AG44:AI44"/>
    <mergeCell ref="AJ44:AK44"/>
    <mergeCell ref="AJ52:AK52"/>
    <mergeCell ref="AH53:AI53"/>
    <mergeCell ref="AJ53:AK53"/>
    <mergeCell ref="AH52:AI52"/>
    <mergeCell ref="AJ50:AK50"/>
    <mergeCell ref="AH51:AI51"/>
    <mergeCell ref="AJ51:AK51"/>
    <mergeCell ref="AH50:AI50"/>
    <mergeCell ref="AJ48:AK48"/>
    <mergeCell ref="AH49:AI49"/>
    <mergeCell ref="AJ49:AK49"/>
    <mergeCell ref="AH48:AI48"/>
    <mergeCell ref="AJ58:AK58"/>
    <mergeCell ref="AH59:AI59"/>
    <mergeCell ref="AJ59:AK59"/>
    <mergeCell ref="AH58:AI58"/>
    <mergeCell ref="AJ56:AK56"/>
    <mergeCell ref="AH57:AI57"/>
    <mergeCell ref="AJ57:AK57"/>
    <mergeCell ref="AH56:AI56"/>
    <mergeCell ref="AJ54:AK54"/>
    <mergeCell ref="AH55:AI55"/>
    <mergeCell ref="AJ55:AK55"/>
    <mergeCell ref="AH54:AI54"/>
    <mergeCell ref="AJ64:AK64"/>
    <mergeCell ref="AH65:AI65"/>
    <mergeCell ref="AJ65:AK65"/>
    <mergeCell ref="AH64:AI64"/>
    <mergeCell ref="AJ62:AK62"/>
    <mergeCell ref="AH63:AI63"/>
    <mergeCell ref="AJ63:AK63"/>
    <mergeCell ref="AH62:AI62"/>
    <mergeCell ref="AJ60:AK60"/>
    <mergeCell ref="AH61:AI61"/>
    <mergeCell ref="AJ61:AK61"/>
    <mergeCell ref="AH60:AI60"/>
    <mergeCell ref="AG70:AI70"/>
    <mergeCell ref="AJ70:AK70"/>
    <mergeCell ref="AG71:AI71"/>
    <mergeCell ref="AJ71:AK71"/>
    <mergeCell ref="AG72:AI72"/>
    <mergeCell ref="AJ72:AK72"/>
    <mergeCell ref="AJ66:AK66"/>
    <mergeCell ref="AG67:AK67"/>
    <mergeCell ref="AG68:AI68"/>
    <mergeCell ref="AJ68:AK68"/>
    <mergeCell ref="AG69:AK69"/>
    <mergeCell ref="AH66:AI66"/>
    <mergeCell ref="AJ76:AK76"/>
    <mergeCell ref="AH77:AI77"/>
    <mergeCell ref="AJ77:AK77"/>
    <mergeCell ref="AH76:AI76"/>
    <mergeCell ref="AG73:AI73"/>
    <mergeCell ref="AJ73:AK73"/>
    <mergeCell ref="AG74:AG75"/>
    <mergeCell ref="AH74:AI74"/>
    <mergeCell ref="AJ74:AK74"/>
    <mergeCell ref="AH75:AI75"/>
    <mergeCell ref="AJ75:AK75"/>
    <mergeCell ref="AJ82:AK82"/>
    <mergeCell ref="AH83:AI83"/>
    <mergeCell ref="AJ83:AK83"/>
    <mergeCell ref="AH82:AI82"/>
    <mergeCell ref="AJ80:AK80"/>
    <mergeCell ref="AH81:AI81"/>
    <mergeCell ref="AJ81:AK81"/>
    <mergeCell ref="AH80:AI80"/>
    <mergeCell ref="AJ78:AK78"/>
    <mergeCell ref="AH79:AI79"/>
    <mergeCell ref="AJ79:AK79"/>
    <mergeCell ref="AH78:AI78"/>
    <mergeCell ref="AJ88:AK88"/>
    <mergeCell ref="AH89:AI89"/>
    <mergeCell ref="AJ89:AK89"/>
    <mergeCell ref="AH88:AI88"/>
    <mergeCell ref="AJ86:AK86"/>
    <mergeCell ref="AH87:AI87"/>
    <mergeCell ref="AJ87:AK87"/>
    <mergeCell ref="AH86:AI86"/>
    <mergeCell ref="AJ84:AK84"/>
    <mergeCell ref="AH85:AI85"/>
    <mergeCell ref="AJ85:AK85"/>
    <mergeCell ref="AH84:AI84"/>
    <mergeCell ref="AJ94:AK94"/>
    <mergeCell ref="AH95:AI95"/>
    <mergeCell ref="AJ95:AK95"/>
    <mergeCell ref="AH94:AI94"/>
    <mergeCell ref="AJ92:AK92"/>
    <mergeCell ref="AH93:AI93"/>
    <mergeCell ref="AJ93:AK93"/>
    <mergeCell ref="AH92:AI92"/>
    <mergeCell ref="AJ90:AK90"/>
    <mergeCell ref="AH91:AI91"/>
    <mergeCell ref="AJ91:AK91"/>
    <mergeCell ref="AH90:AI90"/>
    <mergeCell ref="AJ104:AK104"/>
    <mergeCell ref="AG100:AI100"/>
    <mergeCell ref="AJ100:AK100"/>
    <mergeCell ref="AG101:AI101"/>
    <mergeCell ref="AJ101:AK101"/>
    <mergeCell ref="AG102:AI102"/>
    <mergeCell ref="AJ102:AK102"/>
    <mergeCell ref="AG96:AK96"/>
    <mergeCell ref="AG97:AI97"/>
    <mergeCell ref="AJ97:AK97"/>
    <mergeCell ref="AG98:AK98"/>
    <mergeCell ref="AG99:AI99"/>
    <mergeCell ref="AJ99:AK99"/>
    <mergeCell ref="AO40:AP40"/>
    <mergeCell ref="AO41:AP41"/>
    <mergeCell ref="AJ113:AK113"/>
    <mergeCell ref="AG113:AI113"/>
    <mergeCell ref="AJ111:AK111"/>
    <mergeCell ref="AH112:AI112"/>
    <mergeCell ref="AJ112:AK112"/>
    <mergeCell ref="AH111:AI111"/>
    <mergeCell ref="AJ109:AK109"/>
    <mergeCell ref="AH110:AI110"/>
    <mergeCell ref="AJ110:AK110"/>
    <mergeCell ref="AH109:AI109"/>
    <mergeCell ref="AJ107:AK107"/>
    <mergeCell ref="AH108:AI108"/>
    <mergeCell ref="AJ108:AK108"/>
    <mergeCell ref="AH107:AI107"/>
    <mergeCell ref="AJ105:AK105"/>
    <mergeCell ref="AH106:AI106"/>
    <mergeCell ref="AJ106:AK106"/>
    <mergeCell ref="AH105:AI105"/>
    <mergeCell ref="AG103:AG104"/>
    <mergeCell ref="AH103:AI103"/>
    <mergeCell ref="AJ103:AK103"/>
    <mergeCell ref="AH104:AI104"/>
    <mergeCell ref="AW45:AX45"/>
    <mergeCell ref="AT45:AU45"/>
    <mergeCell ref="AQ45:AS45"/>
    <mergeCell ref="AW44:AX44"/>
    <mergeCell ref="AT44:AU44"/>
    <mergeCell ref="AQ44:AS44"/>
    <mergeCell ref="AO44:AP44"/>
    <mergeCell ref="AN45:AP45"/>
    <mergeCell ref="AO42:AP42"/>
    <mergeCell ref="AO43:AP43"/>
    <mergeCell ref="AW41:AX41"/>
    <mergeCell ref="AT41:AU41"/>
    <mergeCell ref="AQ41:AS41"/>
    <mergeCell ref="AW40:AX40"/>
    <mergeCell ref="AT40:AU40"/>
    <mergeCell ref="AQ40:AS40"/>
    <mergeCell ref="AW43:AX43"/>
    <mergeCell ref="AT43:AU43"/>
    <mergeCell ref="AQ43:AS43"/>
    <mergeCell ref="AW42:AX42"/>
    <mergeCell ref="AT42:AU42"/>
    <mergeCell ref="AQ42:AS42"/>
  </mergeCells>
  <pageMargins left="0.31496062992125984" right="0" top="0.74" bottom="0.55118110236220474"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I121"/>
  <sheetViews>
    <sheetView topLeftCell="B1" workbookViewId="0">
      <selection activeCell="I47" sqref="I47"/>
    </sheetView>
  </sheetViews>
  <sheetFormatPr defaultColWidth="9" defaultRowHeight="15.75"/>
  <cols>
    <col min="1" max="1" width="5.7109375" style="10" customWidth="1"/>
    <col min="2" max="2" width="45.42578125" style="9" customWidth="1"/>
    <col min="3" max="3" width="15.140625" style="9" customWidth="1"/>
    <col min="4" max="4" width="15.5703125" style="9" customWidth="1"/>
    <col min="5" max="5" width="9.140625" style="9" customWidth="1"/>
    <col min="6" max="54" width="16.42578125" style="9" customWidth="1"/>
    <col min="55" max="16384" width="9" style="9"/>
  </cols>
  <sheetData>
    <row r="1" spans="1:54" ht="19.5">
      <c r="A1" s="62"/>
      <c r="B1" s="62"/>
      <c r="C1" s="62"/>
      <c r="D1" s="62"/>
      <c r="E1" s="326" t="s">
        <v>103</v>
      </c>
      <c r="F1" s="32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row>
    <row r="2" spans="1:54">
      <c r="A2" s="270" t="s">
        <v>242</v>
      </c>
      <c r="B2" s="270"/>
      <c r="C2" s="13"/>
      <c r="D2" s="3"/>
      <c r="E2" s="3"/>
    </row>
    <row r="3" spans="1:54">
      <c r="A3" s="270" t="s">
        <v>133</v>
      </c>
      <c r="B3" s="270"/>
      <c r="C3" s="13"/>
      <c r="D3" s="3"/>
      <c r="E3" s="3"/>
    </row>
    <row r="4" spans="1:54">
      <c r="A4" s="79"/>
      <c r="B4" s="79"/>
      <c r="C4" s="79"/>
      <c r="D4" s="3"/>
      <c r="E4" s="3"/>
    </row>
    <row r="5" spans="1:54">
      <c r="A5" s="327" t="s">
        <v>244</v>
      </c>
      <c r="B5" s="327"/>
      <c r="C5" s="327"/>
      <c r="D5" s="327"/>
      <c r="E5" s="327"/>
      <c r="F5" s="32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row>
    <row r="6" spans="1:54" customFormat="1" ht="21" customHeight="1">
      <c r="A6" s="328" t="s">
        <v>243</v>
      </c>
      <c r="B6" s="328"/>
      <c r="C6" s="328"/>
      <c r="D6" s="328"/>
      <c r="E6" s="328"/>
      <c r="F6" s="32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row>
    <row r="7" spans="1:54" s="1" customFormat="1" ht="18">
      <c r="A7" s="252"/>
      <c r="B7" s="252"/>
      <c r="C7" s="252"/>
      <c r="D7" s="252"/>
      <c r="E7" s="252"/>
      <c r="F7" s="252"/>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row>
    <row r="8" spans="1:54" ht="15.75" customHeight="1">
      <c r="A8" s="11"/>
      <c r="B8" s="2"/>
      <c r="C8" s="329"/>
      <c r="D8" s="329"/>
      <c r="E8" s="329" t="s">
        <v>81</v>
      </c>
      <c r="F8" s="329"/>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row>
    <row r="9" spans="1:54" ht="95.25" customHeight="1">
      <c r="A9" s="7" t="s">
        <v>10</v>
      </c>
      <c r="B9" s="5" t="s">
        <v>5</v>
      </c>
      <c r="C9" s="7" t="s">
        <v>31</v>
      </c>
      <c r="D9" s="7" t="s">
        <v>32</v>
      </c>
      <c r="E9" s="7" t="s">
        <v>34</v>
      </c>
      <c r="F9" s="7" t="s">
        <v>37</v>
      </c>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row>
    <row r="10" spans="1:54" ht="21.75" customHeight="1">
      <c r="A10" s="6">
        <v>1</v>
      </c>
      <c r="B10" s="6">
        <v>2</v>
      </c>
      <c r="C10" s="6">
        <v>3</v>
      </c>
      <c r="D10" s="6">
        <v>4</v>
      </c>
      <c r="E10" s="6" t="s">
        <v>36</v>
      </c>
      <c r="F10" s="6">
        <v>6</v>
      </c>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row>
    <row r="11" spans="1:54" s="74" customFormat="1" ht="20.100000000000001" customHeight="1">
      <c r="A11" s="93" t="s">
        <v>1</v>
      </c>
      <c r="B11" s="94" t="s">
        <v>45</v>
      </c>
      <c r="C11" s="95">
        <f>C12</f>
        <v>544306800</v>
      </c>
      <c r="D11" s="95">
        <f>D12</f>
        <v>544306800</v>
      </c>
      <c r="E11" s="96">
        <f>D11-C11</f>
        <v>0</v>
      </c>
      <c r="F11" s="97"/>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row>
    <row r="12" spans="1:54" s="74" customFormat="1" ht="20.100000000000001" customHeight="1">
      <c r="A12" s="69" t="s">
        <v>0</v>
      </c>
      <c r="B12" s="70" t="s">
        <v>46</v>
      </c>
      <c r="C12" s="78">
        <f>SUM(C13:C19)</f>
        <v>544306800</v>
      </c>
      <c r="D12" s="78">
        <f>SUM(D13:D19)</f>
        <v>544306800</v>
      </c>
      <c r="E12" s="72">
        <f t="shared" ref="E12:E64" si="0">D12-C12</f>
        <v>0</v>
      </c>
      <c r="F12" s="77"/>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row>
    <row r="13" spans="1:54" s="12" customFormat="1" ht="20.100000000000001" customHeight="1">
      <c r="A13" s="29">
        <v>1</v>
      </c>
      <c r="B13" s="18" t="s">
        <v>49</v>
      </c>
      <c r="C13" s="16">
        <f t="shared" ref="C13:C20" si="1">D13</f>
        <v>74102000</v>
      </c>
      <c r="D13" s="16">
        <v>74102000</v>
      </c>
      <c r="E13" s="68">
        <f t="shared" si="0"/>
        <v>0</v>
      </c>
      <c r="F13" s="14"/>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row>
    <row r="14" spans="1:54" s="12" customFormat="1" ht="20.100000000000001" customHeight="1">
      <c r="A14" s="29">
        <v>2</v>
      </c>
      <c r="B14" s="15" t="s">
        <v>51</v>
      </c>
      <c r="C14" s="16">
        <f t="shared" si="1"/>
        <v>126684000</v>
      </c>
      <c r="D14" s="16">
        <v>126684000</v>
      </c>
      <c r="E14" s="68">
        <f t="shared" si="0"/>
        <v>0</v>
      </c>
      <c r="F14" s="14"/>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row>
    <row r="15" spans="1:54" s="12" customFormat="1" ht="20.100000000000001" customHeight="1">
      <c r="A15" s="29">
        <v>3</v>
      </c>
      <c r="B15" s="15" t="s">
        <v>50</v>
      </c>
      <c r="C15" s="16">
        <f t="shared" si="1"/>
        <v>61982500</v>
      </c>
      <c r="D15" s="16">
        <v>61982500</v>
      </c>
      <c r="E15" s="68">
        <f t="shared" si="0"/>
        <v>0</v>
      </c>
      <c r="F15" s="14"/>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row>
    <row r="16" spans="1:54" s="12" customFormat="1" ht="20.100000000000001" customHeight="1">
      <c r="A16" s="29">
        <v>4</v>
      </c>
      <c r="B16" s="15" t="s">
        <v>99</v>
      </c>
      <c r="C16" s="16">
        <f t="shared" si="1"/>
        <v>175513300</v>
      </c>
      <c r="D16" s="16">
        <v>175513300</v>
      </c>
      <c r="E16" s="68">
        <f t="shared" si="0"/>
        <v>0</v>
      </c>
      <c r="F16" s="14"/>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row>
    <row r="17" spans="1:61" s="12" customFormat="1" ht="20.100000000000001" customHeight="1">
      <c r="A17" s="29">
        <v>6</v>
      </c>
      <c r="B17" s="15" t="s">
        <v>48</v>
      </c>
      <c r="C17" s="16">
        <f t="shared" si="1"/>
        <v>37949000</v>
      </c>
      <c r="D17" s="16">
        <v>37949000</v>
      </c>
      <c r="E17" s="68">
        <f t="shared" si="0"/>
        <v>0</v>
      </c>
      <c r="F17" s="14"/>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row>
    <row r="18" spans="1:61" s="12" customFormat="1" ht="20.100000000000001" customHeight="1">
      <c r="A18" s="29">
        <v>7</v>
      </c>
      <c r="B18" s="15" t="s">
        <v>100</v>
      </c>
      <c r="C18" s="16">
        <f t="shared" si="1"/>
        <v>54141000</v>
      </c>
      <c r="D18" s="16">
        <v>54141000</v>
      </c>
      <c r="E18" s="68">
        <f t="shared" si="0"/>
        <v>0</v>
      </c>
      <c r="F18" s="14"/>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row>
    <row r="19" spans="1:61" s="12" customFormat="1" ht="20.100000000000001" customHeight="1">
      <c r="A19" s="29">
        <v>8</v>
      </c>
      <c r="B19" s="15" t="s">
        <v>47</v>
      </c>
      <c r="C19" s="16">
        <f t="shared" si="1"/>
        <v>13935000</v>
      </c>
      <c r="D19" s="16">
        <v>13935000</v>
      </c>
      <c r="E19" s="68">
        <f t="shared" si="0"/>
        <v>0</v>
      </c>
      <c r="F19" s="1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row>
    <row r="20" spans="1:61" s="12" customFormat="1" ht="20.100000000000001" customHeight="1">
      <c r="A20" s="29">
        <v>9</v>
      </c>
      <c r="B20" s="15" t="s">
        <v>245</v>
      </c>
      <c r="C20" s="16">
        <f t="shared" si="1"/>
        <v>108909200</v>
      </c>
      <c r="D20" s="16">
        <v>108909200</v>
      </c>
      <c r="E20" s="68">
        <f t="shared" si="0"/>
        <v>0</v>
      </c>
      <c r="F20" s="1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row>
    <row r="21" spans="1:61" s="74" customFormat="1" ht="20.100000000000001" customHeight="1">
      <c r="A21" s="69" t="s">
        <v>4</v>
      </c>
      <c r="B21" s="75" t="s">
        <v>52</v>
      </c>
      <c r="C21" s="76">
        <f>SUM(C22:C28)</f>
        <v>544306800</v>
      </c>
      <c r="D21" s="76">
        <f>SUM(D22:D28)</f>
        <v>544306800</v>
      </c>
      <c r="E21" s="72">
        <f t="shared" si="0"/>
        <v>0</v>
      </c>
      <c r="F21" s="77"/>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row>
    <row r="22" spans="1:61" s="12" customFormat="1" ht="20.100000000000001" customHeight="1">
      <c r="A22" s="29">
        <v>1</v>
      </c>
      <c r="B22" s="18" t="s">
        <v>49</v>
      </c>
      <c r="C22" s="16">
        <f t="shared" ref="C22:C29" si="2">D22</f>
        <v>74102000</v>
      </c>
      <c r="D22" s="16">
        <v>74102000</v>
      </c>
      <c r="E22" s="68">
        <f t="shared" si="0"/>
        <v>0</v>
      </c>
      <c r="F22" s="14"/>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row>
    <row r="23" spans="1:61" s="12" customFormat="1" ht="20.100000000000001" customHeight="1">
      <c r="A23" s="29">
        <v>2</v>
      </c>
      <c r="B23" s="15" t="s">
        <v>51</v>
      </c>
      <c r="C23" s="16">
        <f t="shared" si="2"/>
        <v>126684000</v>
      </c>
      <c r="D23" s="16">
        <v>126684000</v>
      </c>
      <c r="E23" s="68">
        <f t="shared" si="0"/>
        <v>0</v>
      </c>
      <c r="F23" s="14"/>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row>
    <row r="24" spans="1:61" s="12" customFormat="1" ht="20.100000000000001" customHeight="1">
      <c r="A24" s="29">
        <v>3</v>
      </c>
      <c r="B24" s="15" t="s">
        <v>50</v>
      </c>
      <c r="C24" s="16">
        <f t="shared" si="2"/>
        <v>61982500</v>
      </c>
      <c r="D24" s="16">
        <v>61982500</v>
      </c>
      <c r="E24" s="68">
        <f t="shared" si="0"/>
        <v>0</v>
      </c>
      <c r="F24" s="14"/>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row>
    <row r="25" spans="1:61" s="12" customFormat="1" ht="20.100000000000001" customHeight="1">
      <c r="A25" s="29">
        <v>4</v>
      </c>
      <c r="B25" s="15" t="s">
        <v>99</v>
      </c>
      <c r="C25" s="16">
        <f t="shared" si="2"/>
        <v>175513300</v>
      </c>
      <c r="D25" s="16">
        <v>175513300</v>
      </c>
      <c r="E25" s="68">
        <f t="shared" si="0"/>
        <v>0</v>
      </c>
      <c r="F25" s="14"/>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row>
    <row r="26" spans="1:61" s="12" customFormat="1" ht="20.100000000000001" customHeight="1">
      <c r="A26" s="29">
        <v>6</v>
      </c>
      <c r="B26" s="15" t="s">
        <v>48</v>
      </c>
      <c r="C26" s="16">
        <f t="shared" si="2"/>
        <v>37949000</v>
      </c>
      <c r="D26" s="16">
        <v>37949000</v>
      </c>
      <c r="E26" s="68">
        <f t="shared" si="0"/>
        <v>0</v>
      </c>
      <c r="F26" s="14"/>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row>
    <row r="27" spans="1:61" s="12" customFormat="1" ht="20.100000000000001" customHeight="1">
      <c r="A27" s="29">
        <v>7</v>
      </c>
      <c r="B27" s="15" t="s">
        <v>100</v>
      </c>
      <c r="C27" s="16">
        <f t="shared" si="2"/>
        <v>54141000</v>
      </c>
      <c r="D27" s="16">
        <v>54141000</v>
      </c>
      <c r="E27" s="68">
        <f t="shared" si="0"/>
        <v>0</v>
      </c>
      <c r="F27" s="14"/>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row>
    <row r="28" spans="1:61" s="12" customFormat="1" ht="20.100000000000001" customHeight="1">
      <c r="A28" s="29">
        <v>8</v>
      </c>
      <c r="B28" s="15" t="s">
        <v>47</v>
      </c>
      <c r="C28" s="16">
        <f t="shared" si="2"/>
        <v>13935000</v>
      </c>
      <c r="D28" s="16">
        <v>13935000</v>
      </c>
      <c r="E28" s="68">
        <f t="shared" si="0"/>
        <v>0</v>
      </c>
      <c r="F28" s="1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row>
    <row r="29" spans="1:61" s="12" customFormat="1" ht="20.100000000000001" customHeight="1">
      <c r="A29" s="29"/>
      <c r="B29" s="15" t="s">
        <v>245</v>
      </c>
      <c r="C29" s="16">
        <f t="shared" si="2"/>
        <v>108909200</v>
      </c>
      <c r="D29" s="16">
        <v>108909200</v>
      </c>
      <c r="E29" s="68">
        <f t="shared" si="0"/>
        <v>0</v>
      </c>
      <c r="F29" s="1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row>
    <row r="30" spans="1:61" s="74" customFormat="1" ht="20.100000000000001" customHeight="1">
      <c r="A30" s="69" t="s">
        <v>2</v>
      </c>
      <c r="B30" s="70" t="s">
        <v>9</v>
      </c>
      <c r="C30" s="71">
        <f>C31+C55</f>
        <v>5125610200</v>
      </c>
      <c r="D30" s="71">
        <f>D31+D55</f>
        <v>5125610200</v>
      </c>
      <c r="E30" s="72">
        <f t="shared" si="0"/>
        <v>0</v>
      </c>
      <c r="F30" s="73"/>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D30" s="186" t="s">
        <v>166</v>
      </c>
      <c r="BE30" s="307"/>
      <c r="BF30" s="308"/>
      <c r="BG30" s="305">
        <v>5094000000</v>
      </c>
      <c r="BH30" s="306"/>
      <c r="BI30" s="1"/>
    </row>
    <row r="31" spans="1:61" s="12" customFormat="1" ht="20.100000000000001" customHeight="1">
      <c r="A31" s="29">
        <v>1</v>
      </c>
      <c r="B31" s="20" t="s">
        <v>53</v>
      </c>
      <c r="C31" s="21">
        <f>C32+C40+C50+C53</f>
        <v>5094000000</v>
      </c>
      <c r="D31" s="21">
        <f>D32+D40+D50+D53</f>
        <v>5094000000</v>
      </c>
      <c r="E31" s="68">
        <f t="shared" si="0"/>
        <v>0</v>
      </c>
      <c r="F31" s="1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D31" s="186" t="s">
        <v>167</v>
      </c>
      <c r="BE31" s="307">
        <v>6000</v>
      </c>
      <c r="BF31" s="308"/>
      <c r="BG31" s="305">
        <v>1953410756</v>
      </c>
      <c r="BH31" s="306"/>
      <c r="BI31" s="1"/>
    </row>
    <row r="32" spans="1:61" s="12" customFormat="1" ht="20.100000000000001" customHeight="1">
      <c r="A32" s="29" t="s">
        <v>20</v>
      </c>
      <c r="B32" s="22" t="s">
        <v>54</v>
      </c>
      <c r="C32" s="23">
        <f>SUM(C33:C39)</f>
        <v>4128568716</v>
      </c>
      <c r="D32" s="23">
        <f>SUM(D33:D39)</f>
        <v>4128568716</v>
      </c>
      <c r="E32" s="68">
        <f t="shared" si="0"/>
        <v>0</v>
      </c>
      <c r="F32" s="1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D32" s="184" t="s">
        <v>168</v>
      </c>
      <c r="BE32" s="294">
        <v>6001</v>
      </c>
      <c r="BF32" s="295"/>
      <c r="BG32" s="296">
        <v>1934994356</v>
      </c>
      <c r="BH32" s="297"/>
      <c r="BI32" s="1"/>
    </row>
    <row r="33" spans="1:61" s="12" customFormat="1" ht="20.100000000000001" customHeight="1">
      <c r="A33" s="29"/>
      <c r="B33" s="24" t="s">
        <v>55</v>
      </c>
      <c r="C33" s="25">
        <f t="shared" ref="C33:C39" si="3">D33</f>
        <v>1953410756</v>
      </c>
      <c r="D33" s="25">
        <f>BG31</f>
        <v>1953410756</v>
      </c>
      <c r="E33" s="68">
        <f t="shared" si="0"/>
        <v>0</v>
      </c>
      <c r="F33" s="1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D33" s="184" t="s">
        <v>169</v>
      </c>
      <c r="BE33" s="298">
        <v>6003</v>
      </c>
      <c r="BF33" s="299"/>
      <c r="BG33" s="300">
        <v>18416400</v>
      </c>
      <c r="BH33" s="301"/>
      <c r="BI33" s="1"/>
    </row>
    <row r="34" spans="1:61" s="12" customFormat="1" ht="30.75" customHeight="1">
      <c r="A34" s="29"/>
      <c r="B34" s="24" t="s">
        <v>56</v>
      </c>
      <c r="C34" s="25">
        <f t="shared" si="3"/>
        <v>7340202</v>
      </c>
      <c r="D34" s="25">
        <f>BG34</f>
        <v>7340202</v>
      </c>
      <c r="E34" s="68">
        <f t="shared" si="0"/>
        <v>0</v>
      </c>
      <c r="F34" s="1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D34" s="186" t="s">
        <v>170</v>
      </c>
      <c r="BE34" s="307">
        <v>6050</v>
      </c>
      <c r="BF34" s="308"/>
      <c r="BG34" s="305">
        <v>7340202</v>
      </c>
      <c r="BH34" s="306"/>
      <c r="BI34" s="1"/>
    </row>
    <row r="35" spans="1:61" s="12" customFormat="1" ht="20.100000000000001" customHeight="1">
      <c r="A35" s="29"/>
      <c r="B35" s="24" t="s">
        <v>57</v>
      </c>
      <c r="C35" s="25">
        <f t="shared" si="3"/>
        <v>1419961910</v>
      </c>
      <c r="D35" s="25">
        <f>BG36</f>
        <v>1419961910</v>
      </c>
      <c r="E35" s="68">
        <f t="shared" si="0"/>
        <v>0</v>
      </c>
      <c r="F35" s="1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D35" s="184" t="s">
        <v>171</v>
      </c>
      <c r="BE35" s="309">
        <v>6099</v>
      </c>
      <c r="BF35" s="310"/>
      <c r="BG35" s="311">
        <v>7340202</v>
      </c>
      <c r="BH35" s="312"/>
      <c r="BI35" s="1"/>
    </row>
    <row r="36" spans="1:61" s="12" customFormat="1" ht="20.100000000000001" customHeight="1">
      <c r="A36" s="29"/>
      <c r="B36" s="24" t="s">
        <v>58</v>
      </c>
      <c r="C36" s="25">
        <f t="shared" si="3"/>
        <v>15750000</v>
      </c>
      <c r="D36" s="25">
        <f>BG43</f>
        <v>15750000</v>
      </c>
      <c r="E36" s="68">
        <f t="shared" si="0"/>
        <v>0</v>
      </c>
      <c r="F36" s="1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D36" s="186" t="s">
        <v>172</v>
      </c>
      <c r="BE36" s="307">
        <v>6100</v>
      </c>
      <c r="BF36" s="308"/>
      <c r="BG36" s="305">
        <v>1419961910</v>
      </c>
      <c r="BH36" s="306"/>
      <c r="BI36" s="1"/>
    </row>
    <row r="37" spans="1:61" s="12" customFormat="1" ht="20.100000000000001" customHeight="1">
      <c r="A37" s="29"/>
      <c r="B37" s="24" t="s">
        <v>59</v>
      </c>
      <c r="C37" s="25">
        <f t="shared" si="3"/>
        <v>11960000</v>
      </c>
      <c r="D37" s="25">
        <f>BG54</f>
        <v>11960000</v>
      </c>
      <c r="E37" s="68">
        <f t="shared" si="0"/>
        <v>0</v>
      </c>
      <c r="F37" s="1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D37" s="184" t="s">
        <v>173</v>
      </c>
      <c r="BE37" s="294">
        <v>6101</v>
      </c>
      <c r="BF37" s="295"/>
      <c r="BG37" s="296">
        <v>44476511</v>
      </c>
      <c r="BH37" s="297"/>
      <c r="BI37" s="1"/>
    </row>
    <row r="38" spans="1:61" s="12" customFormat="1" ht="20.100000000000001" customHeight="1">
      <c r="A38" s="29"/>
      <c r="B38" s="24" t="s">
        <v>60</v>
      </c>
      <c r="C38" s="25">
        <f t="shared" si="3"/>
        <v>547152648</v>
      </c>
      <c r="D38" s="25">
        <f>BG56</f>
        <v>547152648</v>
      </c>
      <c r="E38" s="68">
        <f t="shared" si="0"/>
        <v>0</v>
      </c>
      <c r="F38" s="1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D38" s="184" t="s">
        <v>174</v>
      </c>
      <c r="BE38" s="322">
        <v>6105</v>
      </c>
      <c r="BF38" s="323"/>
      <c r="BG38" s="324">
        <v>175810532</v>
      </c>
      <c r="BH38" s="325"/>
      <c r="BI38" s="1"/>
    </row>
    <row r="39" spans="1:61" s="12" customFormat="1" ht="21.75" customHeight="1">
      <c r="A39" s="29"/>
      <c r="B39" s="24" t="s">
        <v>61</v>
      </c>
      <c r="C39" s="25">
        <f t="shared" si="3"/>
        <v>172993200</v>
      </c>
      <c r="D39" s="25">
        <f>BG61</f>
        <v>172993200</v>
      </c>
      <c r="E39" s="68">
        <f t="shared" si="0"/>
        <v>0</v>
      </c>
      <c r="F39" s="1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D39" s="184" t="s">
        <v>175</v>
      </c>
      <c r="BE39" s="322">
        <v>6107</v>
      </c>
      <c r="BF39" s="323"/>
      <c r="BG39" s="324">
        <v>3576000</v>
      </c>
      <c r="BH39" s="325"/>
      <c r="BI39" s="1"/>
    </row>
    <row r="40" spans="1:61" s="12" customFormat="1" ht="20.100000000000001" customHeight="1">
      <c r="A40" s="29" t="s">
        <v>21</v>
      </c>
      <c r="B40" s="22" t="s">
        <v>62</v>
      </c>
      <c r="C40" s="23">
        <f>SUM(C41:C49)</f>
        <v>906295484</v>
      </c>
      <c r="D40" s="23">
        <f>SUM(D41:D49)</f>
        <v>906295484</v>
      </c>
      <c r="E40" s="68">
        <f t="shared" si="0"/>
        <v>0</v>
      </c>
      <c r="F40" s="1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D40" s="184" t="s">
        <v>176</v>
      </c>
      <c r="BE40" s="322">
        <v>6112</v>
      </c>
      <c r="BF40" s="323"/>
      <c r="BG40" s="324">
        <v>936231964</v>
      </c>
      <c r="BH40" s="325"/>
      <c r="BI40" s="1"/>
    </row>
    <row r="41" spans="1:61" s="12" customFormat="1" ht="20.100000000000001" customHeight="1">
      <c r="A41" s="29"/>
      <c r="B41" s="24" t="s">
        <v>63</v>
      </c>
      <c r="C41" s="25">
        <f t="shared" ref="C41:C51" si="4">D41</f>
        <v>84658390</v>
      </c>
      <c r="D41" s="25">
        <f>BG64</f>
        <v>84658390</v>
      </c>
      <c r="E41" s="68">
        <f t="shared" si="0"/>
        <v>0</v>
      </c>
      <c r="F41" s="1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D41" s="184" t="s">
        <v>177</v>
      </c>
      <c r="BE41" s="322">
        <v>6113</v>
      </c>
      <c r="BF41" s="323"/>
      <c r="BG41" s="324">
        <v>5364000</v>
      </c>
      <c r="BH41" s="325"/>
      <c r="BI41" s="1"/>
    </row>
    <row r="42" spans="1:61" s="12" customFormat="1" ht="20.100000000000001" customHeight="1">
      <c r="A42" s="29"/>
      <c r="B42" s="24" t="s">
        <v>64</v>
      </c>
      <c r="C42" s="25">
        <f t="shared" si="4"/>
        <v>201844000</v>
      </c>
      <c r="D42" s="25">
        <f>BG68</f>
        <v>201844000</v>
      </c>
      <c r="E42" s="68">
        <f t="shared" si="0"/>
        <v>0</v>
      </c>
      <c r="F42" s="1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D42" s="184" t="s">
        <v>178</v>
      </c>
      <c r="BE42" s="298">
        <v>6115</v>
      </c>
      <c r="BF42" s="299"/>
      <c r="BG42" s="300">
        <v>254502903</v>
      </c>
      <c r="BH42" s="301"/>
      <c r="BI42" s="1"/>
    </row>
    <row r="43" spans="1:61" s="12" customFormat="1" ht="20.100000000000001" customHeight="1">
      <c r="A43" s="29"/>
      <c r="B43" s="24" t="s">
        <v>65</v>
      </c>
      <c r="C43" s="25">
        <f t="shared" si="4"/>
        <v>22915494</v>
      </c>
      <c r="D43" s="25">
        <f>BG72</f>
        <v>22915494</v>
      </c>
      <c r="E43" s="68">
        <f t="shared" si="0"/>
        <v>0</v>
      </c>
      <c r="F43" s="1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D43" s="186" t="s">
        <v>220</v>
      </c>
      <c r="BE43" s="307">
        <v>6200</v>
      </c>
      <c r="BF43" s="308"/>
      <c r="BG43" s="305">
        <v>15750000</v>
      </c>
      <c r="BH43" s="306"/>
      <c r="BI43" s="1"/>
    </row>
    <row r="44" spans="1:61" s="12" customFormat="1" ht="20.100000000000001" customHeight="1">
      <c r="A44" s="29"/>
      <c r="B44" s="24" t="s">
        <v>66</v>
      </c>
      <c r="C44" s="25">
        <f t="shared" si="4"/>
        <v>12150000</v>
      </c>
      <c r="D44" s="25">
        <f>BG85</f>
        <v>12150000</v>
      </c>
      <c r="E44" s="68">
        <f t="shared" si="0"/>
        <v>0</v>
      </c>
      <c r="F44" s="1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D44" s="184" t="s">
        <v>221</v>
      </c>
      <c r="BE44" s="294">
        <v>6201</v>
      </c>
      <c r="BF44" s="295"/>
      <c r="BG44" s="296">
        <v>15750000</v>
      </c>
      <c r="BH44" s="297"/>
      <c r="BI44" s="1"/>
    </row>
    <row r="45" spans="1:61" s="12" customFormat="1" ht="20.100000000000001" customHeight="1">
      <c r="A45" s="29"/>
      <c r="B45" s="24" t="s">
        <v>67</v>
      </c>
      <c r="C45" s="25">
        <f t="shared" si="4"/>
        <v>27100000</v>
      </c>
      <c r="D45" s="25">
        <f>BG87</f>
        <v>27100000</v>
      </c>
      <c r="E45" s="68">
        <f t="shared" si="0"/>
        <v>0</v>
      </c>
      <c r="F45" s="1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D45" s="321"/>
      <c r="BE45" s="321"/>
      <c r="BF45" s="321"/>
      <c r="BG45" s="321"/>
      <c r="BH45" s="321"/>
      <c r="BI45" s="1"/>
    </row>
    <row r="46" spans="1:61" s="12" customFormat="1" ht="20.100000000000001" customHeight="1">
      <c r="A46" s="29"/>
      <c r="B46" s="24" t="s">
        <v>68</v>
      </c>
      <c r="C46" s="25">
        <f t="shared" si="4"/>
        <v>96947400</v>
      </c>
      <c r="D46" s="25">
        <f>BG92</f>
        <v>96947400</v>
      </c>
      <c r="E46" s="68">
        <f t="shared" si="0"/>
        <v>0</v>
      </c>
      <c r="F46" s="1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D46" s="280"/>
      <c r="BE46" s="280"/>
      <c r="BF46" s="280"/>
      <c r="BG46" s="282"/>
      <c r="BH46" s="282"/>
      <c r="BI46" s="1"/>
    </row>
    <row r="47" spans="1:61" s="12" customFormat="1" ht="50.25" customHeight="1">
      <c r="A47" s="29"/>
      <c r="B47" s="24" t="s">
        <v>69</v>
      </c>
      <c r="C47" s="25">
        <f t="shared" si="4"/>
        <v>177585400</v>
      </c>
      <c r="D47" s="25">
        <f>BG94</f>
        <v>177585400</v>
      </c>
      <c r="E47" s="68">
        <f t="shared" si="0"/>
        <v>0</v>
      </c>
      <c r="F47" s="1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D47" s="280"/>
      <c r="BE47" s="280"/>
      <c r="BF47" s="280"/>
      <c r="BG47" s="280"/>
      <c r="BH47" s="280"/>
      <c r="BI47" s="1"/>
    </row>
    <row r="48" spans="1:61" s="12" customFormat="1" ht="28.15" customHeight="1">
      <c r="A48" s="29"/>
      <c r="B48" s="24" t="s">
        <v>70</v>
      </c>
      <c r="C48" s="25">
        <f t="shared" si="4"/>
        <v>9100000</v>
      </c>
      <c r="D48" s="25">
        <f>BG99</f>
        <v>9100000</v>
      </c>
      <c r="E48" s="68">
        <f t="shared" si="0"/>
        <v>0</v>
      </c>
      <c r="F48" s="1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D48" s="279" t="s">
        <v>181</v>
      </c>
      <c r="BE48" s="279"/>
      <c r="BF48" s="279"/>
      <c r="BG48" s="280"/>
      <c r="BH48" s="280"/>
      <c r="BI48" s="1"/>
    </row>
    <row r="49" spans="1:61" s="12" customFormat="1" ht="32.25" customHeight="1">
      <c r="A49" s="29"/>
      <c r="B49" s="24" t="s">
        <v>71</v>
      </c>
      <c r="C49" s="25">
        <f t="shared" si="4"/>
        <v>273994800</v>
      </c>
      <c r="D49" s="25">
        <f>BG101</f>
        <v>273994800</v>
      </c>
      <c r="E49" s="68">
        <f t="shared" si="0"/>
        <v>0</v>
      </c>
      <c r="F49" s="1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D49" s="279" t="s">
        <v>182</v>
      </c>
      <c r="BE49" s="279"/>
      <c r="BF49" s="279"/>
      <c r="BG49" s="280"/>
      <c r="BH49" s="280"/>
      <c r="BI49" s="1"/>
    </row>
    <row r="50" spans="1:61" s="12" customFormat="1" ht="21.95" customHeight="1">
      <c r="A50" s="29" t="s">
        <v>72</v>
      </c>
      <c r="B50" s="22" t="s">
        <v>73</v>
      </c>
      <c r="C50" s="26">
        <f t="shared" si="4"/>
        <v>25600000</v>
      </c>
      <c r="D50" s="26">
        <f>D51</f>
        <v>25600000</v>
      </c>
      <c r="E50" s="68">
        <f t="shared" si="0"/>
        <v>0</v>
      </c>
      <c r="F50" s="1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D50" s="279" t="s">
        <v>183</v>
      </c>
      <c r="BE50" s="279"/>
      <c r="BF50" s="279"/>
      <c r="BG50" s="280"/>
      <c r="BH50" s="280"/>
      <c r="BI50" s="1"/>
    </row>
    <row r="51" spans="1:61" s="12" customFormat="1" ht="21.95" customHeight="1">
      <c r="A51" s="29"/>
      <c r="B51" s="22" t="s">
        <v>74</v>
      </c>
      <c r="C51" s="26">
        <f t="shared" si="4"/>
        <v>25600000</v>
      </c>
      <c r="D51" s="26">
        <f>BG115</f>
        <v>25600000</v>
      </c>
      <c r="E51" s="68">
        <f t="shared" si="0"/>
        <v>0</v>
      </c>
      <c r="F51" s="1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D51" s="319" t="s">
        <v>184</v>
      </c>
      <c r="BE51" s="319"/>
      <c r="BF51" s="319"/>
      <c r="BG51" s="320"/>
      <c r="BH51" s="320"/>
      <c r="BI51" s="1"/>
    </row>
    <row r="52" spans="1:61" s="12" customFormat="1" ht="30">
      <c r="A52" s="29"/>
      <c r="B52" s="24" t="s">
        <v>75</v>
      </c>
      <c r="C52" s="27"/>
      <c r="D52" s="27"/>
      <c r="E52" s="68">
        <f t="shared" si="0"/>
        <v>0</v>
      </c>
      <c r="F52" s="1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D52" s="188" t="s">
        <v>5</v>
      </c>
      <c r="BE52" s="317"/>
      <c r="BF52" s="318"/>
      <c r="BG52" s="317"/>
      <c r="BH52" s="318"/>
      <c r="BI52" s="1"/>
    </row>
    <row r="53" spans="1:61" s="12" customFormat="1" ht="21.95" customHeight="1">
      <c r="A53" s="29" t="s">
        <v>76</v>
      </c>
      <c r="B53" s="22" t="s">
        <v>77</v>
      </c>
      <c r="C53" s="26">
        <f>D53</f>
        <v>33535800</v>
      </c>
      <c r="D53" s="26">
        <f>D54</f>
        <v>33535800</v>
      </c>
      <c r="E53" s="68">
        <f t="shared" si="0"/>
        <v>0</v>
      </c>
      <c r="F53" s="1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D53" s="187" t="s">
        <v>0</v>
      </c>
      <c r="BE53" s="313" t="s">
        <v>187</v>
      </c>
      <c r="BF53" s="314"/>
      <c r="BG53" s="313" t="s">
        <v>188</v>
      </c>
      <c r="BH53" s="314"/>
      <c r="BI53" s="1"/>
    </row>
    <row r="54" spans="1:61" s="12" customFormat="1" ht="21.95" customHeight="1">
      <c r="A54" s="29"/>
      <c r="B54" s="24" t="s">
        <v>78</v>
      </c>
      <c r="C54" s="27">
        <f>D54</f>
        <v>33535800</v>
      </c>
      <c r="D54" s="27">
        <f>BG117</f>
        <v>33535800</v>
      </c>
      <c r="E54" s="68">
        <f t="shared" si="0"/>
        <v>0</v>
      </c>
      <c r="F54" s="1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D54" s="186" t="s">
        <v>179</v>
      </c>
      <c r="BE54" s="307">
        <v>6250</v>
      </c>
      <c r="BF54" s="308"/>
      <c r="BG54" s="305">
        <v>11960000</v>
      </c>
      <c r="BH54" s="306"/>
      <c r="BI54" s="1"/>
    </row>
    <row r="55" spans="1:61" s="12" customFormat="1" ht="21.95" customHeight="1">
      <c r="A55" s="29">
        <v>2</v>
      </c>
      <c r="B55" s="28" t="s">
        <v>79</v>
      </c>
      <c r="C55" s="21">
        <f>C56+C59+C62+C63</f>
        <v>31610200</v>
      </c>
      <c r="D55" s="21">
        <f>D56+D59+D62+D63</f>
        <v>31610200</v>
      </c>
      <c r="E55" s="68">
        <f t="shared" si="0"/>
        <v>0</v>
      </c>
      <c r="F55" s="1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D55" s="184" t="s">
        <v>180</v>
      </c>
      <c r="BE55" s="309">
        <v>6299</v>
      </c>
      <c r="BF55" s="310"/>
      <c r="BG55" s="311">
        <v>11960000</v>
      </c>
      <c r="BH55" s="312"/>
      <c r="BI55" s="1"/>
    </row>
    <row r="56" spans="1:61" s="12" customFormat="1" ht="21.95" customHeight="1">
      <c r="A56" s="29" t="s">
        <v>20</v>
      </c>
      <c r="B56" s="22" t="s">
        <v>54</v>
      </c>
      <c r="C56" s="23">
        <f>C57+C58</f>
        <v>31610200</v>
      </c>
      <c r="D56" s="23">
        <f>D57+D58</f>
        <v>31610200</v>
      </c>
      <c r="E56" s="68">
        <f t="shared" si="0"/>
        <v>0</v>
      </c>
      <c r="F56" s="1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D56" s="186" t="s">
        <v>189</v>
      </c>
      <c r="BE56" s="307">
        <v>6300</v>
      </c>
      <c r="BF56" s="308"/>
      <c r="BG56" s="305">
        <v>547152648</v>
      </c>
      <c r="BH56" s="306"/>
      <c r="BI56" s="1"/>
    </row>
    <row r="57" spans="1:61" ht="21.95" customHeight="1">
      <c r="A57" s="29"/>
      <c r="B57" s="24" t="s">
        <v>57</v>
      </c>
      <c r="C57" s="25">
        <f>D57</f>
        <v>23910200</v>
      </c>
      <c r="D57" s="25">
        <f>'Bieu 3 Q4'!AV41</f>
        <v>23910200</v>
      </c>
      <c r="E57" s="68">
        <f t="shared" si="0"/>
        <v>0</v>
      </c>
      <c r="F57" s="1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D57" s="184" t="s">
        <v>190</v>
      </c>
      <c r="BE57" s="294">
        <v>6301</v>
      </c>
      <c r="BF57" s="295"/>
      <c r="BG57" s="296">
        <v>409833495</v>
      </c>
      <c r="BH57" s="297"/>
      <c r="BI57" s="1"/>
    </row>
    <row r="58" spans="1:61" ht="30">
      <c r="A58" s="29"/>
      <c r="B58" s="24" t="s">
        <v>80</v>
      </c>
      <c r="C58" s="25">
        <f>D58</f>
        <v>7700000</v>
      </c>
      <c r="D58" s="25">
        <v>7700000</v>
      </c>
      <c r="E58" s="68">
        <f t="shared" si="0"/>
        <v>0</v>
      </c>
      <c r="F58" s="1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D58" s="184" t="s">
        <v>191</v>
      </c>
      <c r="BE58" s="322">
        <v>6302</v>
      </c>
      <c r="BF58" s="323"/>
      <c r="BG58" s="324">
        <v>69143400</v>
      </c>
      <c r="BH58" s="325"/>
      <c r="BI58" s="1"/>
    </row>
    <row r="59" spans="1:61" ht="21.95" customHeight="1">
      <c r="A59" s="29" t="s">
        <v>21</v>
      </c>
      <c r="B59" s="22" t="s">
        <v>62</v>
      </c>
      <c r="C59" s="23"/>
      <c r="D59" s="23"/>
      <c r="E59" s="68">
        <f t="shared" si="0"/>
        <v>0</v>
      </c>
      <c r="F59" s="1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D59" s="184" t="s">
        <v>192</v>
      </c>
      <c r="BE59" s="322">
        <v>6303</v>
      </c>
      <c r="BF59" s="323"/>
      <c r="BG59" s="324">
        <v>45127952</v>
      </c>
      <c r="BH59" s="325"/>
      <c r="BI59" s="1"/>
    </row>
    <row r="60" spans="1:61" ht="45">
      <c r="A60" s="29"/>
      <c r="B60" s="24" t="s">
        <v>69</v>
      </c>
      <c r="C60" s="25"/>
      <c r="D60" s="25"/>
      <c r="E60" s="68">
        <f t="shared" si="0"/>
        <v>0</v>
      </c>
      <c r="F60" s="1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D60" s="184" t="s">
        <v>193</v>
      </c>
      <c r="BE60" s="298">
        <v>6304</v>
      </c>
      <c r="BF60" s="299"/>
      <c r="BG60" s="300">
        <v>23047801</v>
      </c>
      <c r="BH60" s="301"/>
      <c r="BI60" s="1"/>
    </row>
    <row r="61" spans="1:61" s="12" customFormat="1" ht="76.5">
      <c r="A61" s="98"/>
      <c r="B61" s="99" t="s">
        <v>71</v>
      </c>
      <c r="C61" s="100"/>
      <c r="D61" s="100"/>
      <c r="E61" s="101">
        <f t="shared" si="0"/>
        <v>0</v>
      </c>
      <c r="F61" s="102"/>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D61" s="186" t="s">
        <v>222</v>
      </c>
      <c r="BE61" s="307">
        <v>6400</v>
      </c>
      <c r="BF61" s="308"/>
      <c r="BG61" s="305">
        <v>172993200</v>
      </c>
      <c r="BH61" s="306"/>
      <c r="BI61" s="1"/>
    </row>
    <row r="62" spans="1:61" s="12" customFormat="1" ht="21.95" customHeight="1">
      <c r="A62" s="29" t="s">
        <v>72</v>
      </c>
      <c r="B62" s="22" t="s">
        <v>73</v>
      </c>
      <c r="C62" s="26"/>
      <c r="D62" s="26"/>
      <c r="E62" s="68">
        <f t="shared" si="0"/>
        <v>0</v>
      </c>
      <c r="F62" s="1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9"/>
      <c r="AS62" s="239"/>
      <c r="AT62" s="239"/>
      <c r="AU62" s="239"/>
      <c r="AV62" s="239"/>
      <c r="AW62" s="239"/>
      <c r="AX62" s="239"/>
      <c r="AY62" s="239"/>
      <c r="AZ62" s="239"/>
      <c r="BA62" s="239"/>
      <c r="BB62" s="239"/>
      <c r="BD62" s="184" t="s">
        <v>223</v>
      </c>
      <c r="BE62" s="294">
        <v>6404</v>
      </c>
      <c r="BF62" s="295"/>
      <c r="BG62" s="296">
        <v>157080000</v>
      </c>
      <c r="BH62" s="297"/>
      <c r="BI62" s="1"/>
    </row>
    <row r="63" spans="1:61" s="12" customFormat="1" ht="21.95" customHeight="1">
      <c r="A63" s="29" t="s">
        <v>76</v>
      </c>
      <c r="B63" s="22" t="s">
        <v>77</v>
      </c>
      <c r="C63" s="26"/>
      <c r="D63" s="26"/>
      <c r="E63" s="68">
        <f t="shared" si="0"/>
        <v>0</v>
      </c>
      <c r="F63" s="1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D63" s="184" t="s">
        <v>180</v>
      </c>
      <c r="BE63" s="298">
        <v>6449</v>
      </c>
      <c r="BF63" s="299"/>
      <c r="BG63" s="300">
        <v>15913200</v>
      </c>
      <c r="BH63" s="301"/>
      <c r="BI63" s="1"/>
    </row>
    <row r="64" spans="1:61" s="12" customFormat="1" ht="21.95" customHeight="1">
      <c r="A64" s="30"/>
      <c r="B64" s="31" t="s">
        <v>78</v>
      </c>
      <c r="C64" s="56"/>
      <c r="D64" s="56"/>
      <c r="E64" s="80">
        <f t="shared" si="0"/>
        <v>0</v>
      </c>
      <c r="F64" s="32"/>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D64" s="186" t="s">
        <v>194</v>
      </c>
      <c r="BE64" s="307">
        <v>6500</v>
      </c>
      <c r="BF64" s="308"/>
      <c r="BG64" s="305">
        <v>84658390</v>
      </c>
      <c r="BH64" s="306"/>
      <c r="BI64" s="1"/>
    </row>
    <row r="65" spans="3:61" ht="18">
      <c r="BD65" s="184" t="s">
        <v>195</v>
      </c>
      <c r="BE65" s="294">
        <v>6501</v>
      </c>
      <c r="BF65" s="295"/>
      <c r="BG65" s="296">
        <v>43586790</v>
      </c>
      <c r="BH65" s="297"/>
      <c r="BI65" s="1"/>
    </row>
    <row r="66" spans="3:61" ht="18">
      <c r="C66" s="262" t="s">
        <v>95</v>
      </c>
      <c r="D66" s="262"/>
      <c r="E66" s="262"/>
      <c r="BD66" s="184" t="s">
        <v>224</v>
      </c>
      <c r="BE66" s="322">
        <v>6502</v>
      </c>
      <c r="BF66" s="323"/>
      <c r="BG66" s="324">
        <v>2041600</v>
      </c>
      <c r="BH66" s="325"/>
      <c r="BI66" s="1"/>
    </row>
    <row r="67" spans="3:61" ht="18">
      <c r="C67" s="258"/>
      <c r="D67" s="258"/>
      <c r="E67" s="258"/>
      <c r="BD67" s="184" t="s">
        <v>180</v>
      </c>
      <c r="BE67" s="298">
        <v>6549</v>
      </c>
      <c r="BF67" s="299"/>
      <c r="BG67" s="300">
        <v>39030000</v>
      </c>
      <c r="BH67" s="301"/>
      <c r="BI67" s="1"/>
    </row>
    <row r="68" spans="3:61" ht="25.5">
      <c r="C68" s="262"/>
      <c r="D68" s="262"/>
      <c r="E68" s="262"/>
      <c r="BD68" s="186" t="s">
        <v>196</v>
      </c>
      <c r="BE68" s="307">
        <v>6550</v>
      </c>
      <c r="BF68" s="308"/>
      <c r="BG68" s="305">
        <v>201844000</v>
      </c>
      <c r="BH68" s="306"/>
      <c r="BI68" s="1"/>
    </row>
    <row r="69" spans="3:61" ht="38.25">
      <c r="C69" s="1"/>
      <c r="D69" s="1"/>
      <c r="E69" s="1"/>
      <c r="BD69" s="184" t="s">
        <v>197</v>
      </c>
      <c r="BE69" s="294">
        <v>6551</v>
      </c>
      <c r="BF69" s="295"/>
      <c r="BG69" s="296">
        <v>38153000</v>
      </c>
      <c r="BH69" s="297"/>
      <c r="BI69" s="1"/>
    </row>
    <row r="70" spans="3:61" ht="63.75">
      <c r="C70" s="1"/>
      <c r="D70" s="1"/>
      <c r="E70" s="1"/>
      <c r="BD70" s="184" t="s">
        <v>225</v>
      </c>
      <c r="BE70" s="322">
        <v>6552</v>
      </c>
      <c r="BF70" s="323"/>
      <c r="BG70" s="324">
        <v>76700000</v>
      </c>
      <c r="BH70" s="325"/>
      <c r="BI70" s="1"/>
    </row>
    <row r="71" spans="3:61" ht="38.25">
      <c r="C71" s="255" t="s">
        <v>246</v>
      </c>
      <c r="D71" s="273"/>
      <c r="E71" s="273"/>
      <c r="BD71" s="184" t="s">
        <v>198</v>
      </c>
      <c r="BE71" s="298">
        <v>6599</v>
      </c>
      <c r="BF71" s="299"/>
      <c r="BG71" s="300">
        <v>86991000</v>
      </c>
      <c r="BH71" s="301"/>
      <c r="BI71" s="1"/>
    </row>
    <row r="72" spans="3:61" ht="51">
      <c r="C72" s="1"/>
      <c r="D72" s="1"/>
      <c r="E72" s="1"/>
      <c r="BD72" s="186" t="s">
        <v>199</v>
      </c>
      <c r="BE72" s="307">
        <v>6600</v>
      </c>
      <c r="BF72" s="308"/>
      <c r="BG72" s="305">
        <v>22915494</v>
      </c>
      <c r="BH72" s="306"/>
      <c r="BI72" s="1"/>
    </row>
    <row r="73" spans="3:61" ht="140.25">
      <c r="BD73" s="184" t="s">
        <v>200</v>
      </c>
      <c r="BE73" s="294">
        <v>6601</v>
      </c>
      <c r="BF73" s="295"/>
      <c r="BG73" s="296">
        <v>4171494</v>
      </c>
      <c r="BH73" s="297"/>
      <c r="BI73" s="1"/>
    </row>
    <row r="74" spans="3:61" ht="18">
      <c r="BD74" s="321"/>
      <c r="BE74" s="321"/>
      <c r="BF74" s="321"/>
      <c r="BG74" s="321"/>
      <c r="BH74" s="321"/>
      <c r="BI74" s="1"/>
    </row>
    <row r="75" spans="3:61" ht="18">
      <c r="BD75" s="280"/>
      <c r="BE75" s="280"/>
      <c r="BF75" s="280"/>
      <c r="BG75" s="282"/>
      <c r="BH75" s="282"/>
      <c r="BI75" s="1"/>
    </row>
    <row r="76" spans="3:61" ht="18">
      <c r="BD76" s="280"/>
      <c r="BE76" s="280"/>
      <c r="BF76" s="280"/>
      <c r="BG76" s="280"/>
      <c r="BH76" s="280"/>
      <c r="BI76" s="1"/>
    </row>
    <row r="77" spans="3:61" ht="17.45" customHeight="1">
      <c r="BD77" s="279" t="s">
        <v>181</v>
      </c>
      <c r="BE77" s="279"/>
      <c r="BF77" s="279"/>
      <c r="BG77" s="280"/>
      <c r="BH77" s="280"/>
      <c r="BI77" s="1"/>
    </row>
    <row r="78" spans="3:61" ht="17.45" customHeight="1">
      <c r="BD78" s="279" t="s">
        <v>182</v>
      </c>
      <c r="BE78" s="279"/>
      <c r="BF78" s="279"/>
      <c r="BG78" s="280"/>
      <c r="BH78" s="280"/>
      <c r="BI78" s="1"/>
    </row>
    <row r="79" spans="3:61" ht="17.45" customHeight="1">
      <c r="BD79" s="279" t="s">
        <v>183</v>
      </c>
      <c r="BE79" s="279"/>
      <c r="BF79" s="279"/>
      <c r="BG79" s="280"/>
      <c r="BH79" s="280"/>
      <c r="BI79" s="1"/>
    </row>
    <row r="80" spans="3:61" ht="17.45" customHeight="1">
      <c r="BD80" s="319" t="s">
        <v>184</v>
      </c>
      <c r="BE80" s="319"/>
      <c r="BF80" s="319"/>
      <c r="BG80" s="320"/>
      <c r="BH80" s="320"/>
      <c r="BI80" s="1"/>
    </row>
    <row r="81" spans="56:61" ht="18">
      <c r="BD81" s="315" t="s">
        <v>5</v>
      </c>
      <c r="BE81" s="317"/>
      <c r="BF81" s="318"/>
      <c r="BG81" s="317"/>
      <c r="BH81" s="318"/>
      <c r="BI81" s="1"/>
    </row>
    <row r="82" spans="56:61" ht="17.45" customHeight="1">
      <c r="BD82" s="316"/>
      <c r="BE82" s="317" t="s">
        <v>185</v>
      </c>
      <c r="BF82" s="318"/>
      <c r="BG82" s="317" t="s">
        <v>186</v>
      </c>
      <c r="BH82" s="318"/>
      <c r="BI82" s="1"/>
    </row>
    <row r="83" spans="56:61" ht="18">
      <c r="BD83" s="187" t="s">
        <v>0</v>
      </c>
      <c r="BE83" s="313" t="s">
        <v>187</v>
      </c>
      <c r="BF83" s="314"/>
      <c r="BG83" s="313" t="s">
        <v>188</v>
      </c>
      <c r="BH83" s="314"/>
      <c r="BI83" s="1"/>
    </row>
    <row r="84" spans="56:61" ht="153">
      <c r="BD84" s="184" t="s">
        <v>201</v>
      </c>
      <c r="BE84" s="309">
        <v>6605</v>
      </c>
      <c r="BF84" s="310"/>
      <c r="BG84" s="311">
        <v>18744000</v>
      </c>
      <c r="BH84" s="312"/>
      <c r="BI84" s="1"/>
    </row>
    <row r="85" spans="56:61" ht="18">
      <c r="BD85" s="186" t="s">
        <v>226</v>
      </c>
      <c r="BE85" s="307">
        <v>6650</v>
      </c>
      <c r="BF85" s="308"/>
      <c r="BG85" s="305">
        <v>12150000</v>
      </c>
      <c r="BH85" s="306"/>
      <c r="BI85" s="1"/>
    </row>
    <row r="86" spans="56:61" ht="25.5">
      <c r="BD86" s="184" t="s">
        <v>227</v>
      </c>
      <c r="BE86" s="309">
        <v>6699</v>
      </c>
      <c r="BF86" s="310"/>
      <c r="BG86" s="311">
        <v>12150000</v>
      </c>
      <c r="BH86" s="312"/>
      <c r="BI86" s="1"/>
    </row>
    <row r="87" spans="56:61" ht="25.5">
      <c r="BD87" s="186" t="s">
        <v>202</v>
      </c>
      <c r="BE87" s="307">
        <v>6700</v>
      </c>
      <c r="BF87" s="308"/>
      <c r="BG87" s="305">
        <v>27100000</v>
      </c>
      <c r="BH87" s="306"/>
      <c r="BI87" s="1"/>
    </row>
    <row r="88" spans="56:61" ht="38.25">
      <c r="BD88" s="184" t="s">
        <v>228</v>
      </c>
      <c r="BE88" s="294">
        <v>6701</v>
      </c>
      <c r="BF88" s="295"/>
      <c r="BG88" s="296">
        <v>3700000</v>
      </c>
      <c r="BH88" s="297"/>
      <c r="BI88" s="1"/>
    </row>
    <row r="89" spans="56:61" ht="38.25">
      <c r="BD89" s="184" t="s">
        <v>229</v>
      </c>
      <c r="BE89" s="322">
        <v>6702</v>
      </c>
      <c r="BF89" s="323"/>
      <c r="BG89" s="324">
        <v>6350000</v>
      </c>
      <c r="BH89" s="325"/>
      <c r="BI89" s="1"/>
    </row>
    <row r="90" spans="56:61" ht="38.25">
      <c r="BD90" s="184" t="s">
        <v>230</v>
      </c>
      <c r="BE90" s="322">
        <v>6703</v>
      </c>
      <c r="BF90" s="323"/>
      <c r="BG90" s="324">
        <v>4050000</v>
      </c>
      <c r="BH90" s="325"/>
      <c r="BI90" s="1"/>
    </row>
    <row r="91" spans="56:61" ht="38.25">
      <c r="BD91" s="184" t="s">
        <v>203</v>
      </c>
      <c r="BE91" s="298">
        <v>6704</v>
      </c>
      <c r="BF91" s="299"/>
      <c r="BG91" s="300">
        <v>13000000</v>
      </c>
      <c r="BH91" s="301"/>
      <c r="BI91" s="1"/>
    </row>
    <row r="92" spans="56:61" ht="38.25">
      <c r="BD92" s="186" t="s">
        <v>204</v>
      </c>
      <c r="BE92" s="307">
        <v>6750</v>
      </c>
      <c r="BF92" s="308"/>
      <c r="BG92" s="305">
        <v>96947400</v>
      </c>
      <c r="BH92" s="306"/>
      <c r="BI92" s="1"/>
    </row>
    <row r="93" spans="56:61" ht="51">
      <c r="BD93" s="184" t="s">
        <v>205</v>
      </c>
      <c r="BE93" s="309">
        <v>6757</v>
      </c>
      <c r="BF93" s="310"/>
      <c r="BG93" s="311">
        <v>96947400</v>
      </c>
      <c r="BH93" s="312"/>
      <c r="BI93" s="1"/>
    </row>
    <row r="94" spans="56:61" ht="127.5">
      <c r="BD94" s="186" t="s">
        <v>206</v>
      </c>
      <c r="BE94" s="307">
        <v>6900</v>
      </c>
      <c r="BF94" s="308"/>
      <c r="BG94" s="305">
        <v>177585400</v>
      </c>
      <c r="BH94" s="306"/>
      <c r="BI94" s="1"/>
    </row>
    <row r="95" spans="56:61" ht="18">
      <c r="BD95" s="184" t="s">
        <v>207</v>
      </c>
      <c r="BE95" s="294">
        <v>6907</v>
      </c>
      <c r="BF95" s="295"/>
      <c r="BG95" s="296">
        <v>59424000</v>
      </c>
      <c r="BH95" s="297"/>
      <c r="BI95" s="1"/>
    </row>
    <row r="96" spans="56:61" ht="51">
      <c r="BD96" s="184" t="s">
        <v>208</v>
      </c>
      <c r="BE96" s="322">
        <v>6912</v>
      </c>
      <c r="BF96" s="323"/>
      <c r="BG96" s="324">
        <v>36375000</v>
      </c>
      <c r="BH96" s="325"/>
      <c r="BI96" s="1"/>
    </row>
    <row r="97" spans="56:61" ht="51">
      <c r="BD97" s="184" t="s">
        <v>209</v>
      </c>
      <c r="BE97" s="322">
        <v>6921</v>
      </c>
      <c r="BF97" s="323"/>
      <c r="BG97" s="324">
        <v>45350500</v>
      </c>
      <c r="BH97" s="325"/>
      <c r="BI97" s="1"/>
    </row>
    <row r="98" spans="56:61" ht="63.75">
      <c r="BD98" s="184" t="s">
        <v>231</v>
      </c>
      <c r="BE98" s="298">
        <v>6949</v>
      </c>
      <c r="BF98" s="299"/>
      <c r="BG98" s="300">
        <v>36435900</v>
      </c>
      <c r="BH98" s="301"/>
      <c r="BI98" s="1"/>
    </row>
    <row r="99" spans="56:61" ht="76.5">
      <c r="BD99" s="186" t="s">
        <v>232</v>
      </c>
      <c r="BE99" s="307">
        <v>6950</v>
      </c>
      <c r="BF99" s="308"/>
      <c r="BG99" s="305">
        <v>9100000</v>
      </c>
      <c r="BH99" s="306"/>
      <c r="BI99" s="1"/>
    </row>
    <row r="100" spans="56:61" ht="38.25">
      <c r="BD100" s="184" t="s">
        <v>233</v>
      </c>
      <c r="BE100" s="309">
        <v>6999</v>
      </c>
      <c r="BF100" s="310"/>
      <c r="BG100" s="311">
        <v>9100000</v>
      </c>
      <c r="BH100" s="312"/>
      <c r="BI100" s="1"/>
    </row>
    <row r="101" spans="56:61" ht="76.5">
      <c r="BD101" s="186" t="s">
        <v>210</v>
      </c>
      <c r="BE101" s="307">
        <v>7000</v>
      </c>
      <c r="BF101" s="308"/>
      <c r="BG101" s="305">
        <v>273994800</v>
      </c>
      <c r="BH101" s="306"/>
      <c r="BI101" s="1"/>
    </row>
    <row r="102" spans="56:61" ht="38.25">
      <c r="BD102" s="184" t="s">
        <v>211</v>
      </c>
      <c r="BE102" s="294">
        <v>7001</v>
      </c>
      <c r="BF102" s="295"/>
      <c r="BG102" s="296">
        <v>67200500</v>
      </c>
      <c r="BH102" s="297"/>
      <c r="BI102" s="1"/>
    </row>
    <row r="103" spans="56:61" ht="18">
      <c r="BD103" s="321"/>
      <c r="BE103" s="321"/>
      <c r="BF103" s="321"/>
      <c r="BG103" s="321"/>
      <c r="BH103" s="321"/>
      <c r="BI103" s="1"/>
    </row>
    <row r="104" spans="56:61" ht="18">
      <c r="BD104" s="280"/>
      <c r="BE104" s="280"/>
      <c r="BF104" s="280"/>
      <c r="BG104" s="282"/>
      <c r="BH104" s="282"/>
      <c r="BI104" s="1"/>
    </row>
    <row r="105" spans="56:61" ht="18">
      <c r="BD105" s="280"/>
      <c r="BE105" s="280"/>
      <c r="BF105" s="280"/>
      <c r="BG105" s="280"/>
      <c r="BH105" s="280"/>
      <c r="BI105" s="1"/>
    </row>
    <row r="106" spans="56:61" ht="17.45" customHeight="1">
      <c r="BD106" s="279" t="s">
        <v>181</v>
      </c>
      <c r="BE106" s="279"/>
      <c r="BF106" s="279"/>
      <c r="BG106" s="280"/>
      <c r="BH106" s="280"/>
      <c r="BI106" s="1"/>
    </row>
    <row r="107" spans="56:61" ht="17.45" customHeight="1">
      <c r="BD107" s="279" t="s">
        <v>182</v>
      </c>
      <c r="BE107" s="279"/>
      <c r="BF107" s="279"/>
      <c r="BG107" s="280"/>
      <c r="BH107" s="280"/>
      <c r="BI107" s="1"/>
    </row>
    <row r="108" spans="56:61" ht="17.45" customHeight="1">
      <c r="BD108" s="279" t="s">
        <v>183</v>
      </c>
      <c r="BE108" s="279"/>
      <c r="BF108" s="279"/>
      <c r="BG108" s="280"/>
      <c r="BH108" s="280"/>
      <c r="BI108" s="1"/>
    </row>
    <row r="109" spans="56:61" ht="17.45" customHeight="1">
      <c r="BD109" s="319" t="s">
        <v>184</v>
      </c>
      <c r="BE109" s="319"/>
      <c r="BF109" s="319"/>
      <c r="BG109" s="320"/>
      <c r="BH109" s="320"/>
      <c r="BI109" s="1"/>
    </row>
    <row r="110" spans="56:61" ht="18">
      <c r="BD110" s="315" t="s">
        <v>5</v>
      </c>
      <c r="BE110" s="317"/>
      <c r="BF110" s="318"/>
      <c r="BG110" s="317"/>
      <c r="BH110" s="318"/>
      <c r="BI110" s="1"/>
    </row>
    <row r="111" spans="56:61" ht="17.45" customHeight="1">
      <c r="BD111" s="316"/>
      <c r="BE111" s="317" t="s">
        <v>185</v>
      </c>
      <c r="BF111" s="318"/>
      <c r="BG111" s="317" t="s">
        <v>186</v>
      </c>
      <c r="BH111" s="318"/>
      <c r="BI111" s="1"/>
    </row>
    <row r="112" spans="56:61" ht="18">
      <c r="BD112" s="187" t="s">
        <v>0</v>
      </c>
      <c r="BE112" s="313" t="s">
        <v>187</v>
      </c>
      <c r="BF112" s="314"/>
      <c r="BG112" s="313" t="s">
        <v>188</v>
      </c>
      <c r="BH112" s="314"/>
      <c r="BI112" s="1"/>
    </row>
    <row r="113" spans="56:61" ht="76.5">
      <c r="BD113" s="184" t="s">
        <v>234</v>
      </c>
      <c r="BE113" s="294">
        <v>7004</v>
      </c>
      <c r="BF113" s="295"/>
      <c r="BG113" s="296">
        <v>3100000</v>
      </c>
      <c r="BH113" s="297"/>
      <c r="BI113" s="1"/>
    </row>
    <row r="114" spans="56:61" ht="18">
      <c r="BD114" s="184" t="s">
        <v>180</v>
      </c>
      <c r="BE114" s="298">
        <v>7049</v>
      </c>
      <c r="BF114" s="299"/>
      <c r="BG114" s="300">
        <v>203694300</v>
      </c>
      <c r="BH114" s="301"/>
      <c r="BI114" s="1"/>
    </row>
    <row r="115" spans="56:61" ht="38.25">
      <c r="BD115" s="186" t="s">
        <v>212</v>
      </c>
      <c r="BE115" s="307">
        <v>7050</v>
      </c>
      <c r="BF115" s="308"/>
      <c r="BG115" s="305">
        <v>25600000</v>
      </c>
      <c r="BH115" s="306"/>
      <c r="BI115" s="1"/>
    </row>
    <row r="116" spans="56:61" ht="63.75">
      <c r="BD116" s="184" t="s">
        <v>213</v>
      </c>
      <c r="BE116" s="309">
        <v>7053</v>
      </c>
      <c r="BF116" s="310"/>
      <c r="BG116" s="311">
        <v>25600000</v>
      </c>
      <c r="BH116" s="312"/>
      <c r="BI116" s="1"/>
    </row>
    <row r="117" spans="56:61" ht="18">
      <c r="BD117" s="186" t="s">
        <v>180</v>
      </c>
      <c r="BE117" s="307">
        <v>7750</v>
      </c>
      <c r="BF117" s="308"/>
      <c r="BG117" s="305">
        <v>33535800</v>
      </c>
      <c r="BH117" s="306"/>
      <c r="BI117" s="1"/>
    </row>
    <row r="118" spans="56:61" ht="38.25">
      <c r="BD118" s="184" t="s">
        <v>235</v>
      </c>
      <c r="BE118" s="294">
        <v>7756</v>
      </c>
      <c r="BF118" s="295"/>
      <c r="BG118" s="296">
        <v>1900800</v>
      </c>
      <c r="BH118" s="297"/>
      <c r="BI118" s="1"/>
    </row>
    <row r="119" spans="56:61" ht="38.25">
      <c r="BD119" s="184" t="s">
        <v>214</v>
      </c>
      <c r="BE119" s="298">
        <v>7799</v>
      </c>
      <c r="BF119" s="299"/>
      <c r="BG119" s="300">
        <v>31635000</v>
      </c>
      <c r="BH119" s="301"/>
      <c r="BI119" s="1"/>
    </row>
    <row r="120" spans="56:61" ht="18">
      <c r="BD120" s="302" t="s">
        <v>215</v>
      </c>
      <c r="BE120" s="303"/>
      <c r="BF120" s="304"/>
      <c r="BG120" s="305">
        <v>5094000000</v>
      </c>
      <c r="BH120" s="306"/>
      <c r="BI120" s="1"/>
    </row>
    <row r="121" spans="56:61" ht="18">
      <c r="BD121" s="1"/>
      <c r="BE121" s="1"/>
      <c r="BF121" s="1"/>
      <c r="BG121" s="1"/>
      <c r="BH121" s="1"/>
      <c r="BI121" s="1"/>
    </row>
  </sheetData>
  <mergeCells count="190">
    <mergeCell ref="E1:F1"/>
    <mergeCell ref="C71:E71"/>
    <mergeCell ref="A2:B2"/>
    <mergeCell ref="A3:B3"/>
    <mergeCell ref="A5:F5"/>
    <mergeCell ref="A6:F6"/>
    <mergeCell ref="A7:F7"/>
    <mergeCell ref="C8:D8"/>
    <mergeCell ref="E8:F8"/>
    <mergeCell ref="C66:E66"/>
    <mergeCell ref="C67:E67"/>
    <mergeCell ref="C68:E68"/>
    <mergeCell ref="BE33:BF33"/>
    <mergeCell ref="BG33:BH33"/>
    <mergeCell ref="BE34:BF34"/>
    <mergeCell ref="BG34:BH34"/>
    <mergeCell ref="BE35:BF35"/>
    <mergeCell ref="BG35:BH35"/>
    <mergeCell ref="BE30:BF30"/>
    <mergeCell ref="BG30:BH30"/>
    <mergeCell ref="BE31:BF31"/>
    <mergeCell ref="BG31:BH31"/>
    <mergeCell ref="BE32:BF32"/>
    <mergeCell ref="BG32:BH32"/>
    <mergeCell ref="BE39:BF39"/>
    <mergeCell ref="BG39:BH39"/>
    <mergeCell ref="BE40:BF40"/>
    <mergeCell ref="BG40:BH40"/>
    <mergeCell ref="BE41:BF41"/>
    <mergeCell ref="BG41:BH41"/>
    <mergeCell ref="BE36:BF36"/>
    <mergeCell ref="BG36:BH36"/>
    <mergeCell ref="BE37:BF37"/>
    <mergeCell ref="BG37:BH37"/>
    <mergeCell ref="BE38:BF38"/>
    <mergeCell ref="BG38:BH38"/>
    <mergeCell ref="BD45:BH45"/>
    <mergeCell ref="BD46:BF46"/>
    <mergeCell ref="BG46:BH46"/>
    <mergeCell ref="BD47:BH47"/>
    <mergeCell ref="BD48:BF48"/>
    <mergeCell ref="BG48:BH48"/>
    <mergeCell ref="BE42:BF42"/>
    <mergeCell ref="BG42:BH42"/>
    <mergeCell ref="BE43:BF43"/>
    <mergeCell ref="BG43:BH43"/>
    <mergeCell ref="BE44:BF44"/>
    <mergeCell ref="BG44:BH44"/>
    <mergeCell ref="BE52:BF52"/>
    <mergeCell ref="BG52:BH52"/>
    <mergeCell ref="BE53:BF53"/>
    <mergeCell ref="BG53:BH53"/>
    <mergeCell ref="BE54:BF54"/>
    <mergeCell ref="BG54:BH54"/>
    <mergeCell ref="BD49:BF49"/>
    <mergeCell ref="BG49:BH49"/>
    <mergeCell ref="BD50:BF50"/>
    <mergeCell ref="BG50:BH50"/>
    <mergeCell ref="BD51:BF51"/>
    <mergeCell ref="BG51:BH51"/>
    <mergeCell ref="BE58:BF58"/>
    <mergeCell ref="BG58:BH58"/>
    <mergeCell ref="BE59:BF59"/>
    <mergeCell ref="BG59:BH59"/>
    <mergeCell ref="BE60:BF60"/>
    <mergeCell ref="BG60:BH60"/>
    <mergeCell ref="BE55:BF55"/>
    <mergeCell ref="BG55:BH55"/>
    <mergeCell ref="BE56:BF56"/>
    <mergeCell ref="BG56:BH56"/>
    <mergeCell ref="BE57:BF57"/>
    <mergeCell ref="BG57:BH57"/>
    <mergeCell ref="BE64:BF64"/>
    <mergeCell ref="BG64:BH64"/>
    <mergeCell ref="BE65:BF65"/>
    <mergeCell ref="BG65:BH65"/>
    <mergeCell ref="BE66:BF66"/>
    <mergeCell ref="BG66:BH66"/>
    <mergeCell ref="BE61:BF61"/>
    <mergeCell ref="BG61:BH61"/>
    <mergeCell ref="BE62:BF62"/>
    <mergeCell ref="BG62:BH62"/>
    <mergeCell ref="BE63:BF63"/>
    <mergeCell ref="BG63:BH63"/>
    <mergeCell ref="BE70:BF70"/>
    <mergeCell ref="BG70:BH70"/>
    <mergeCell ref="BE71:BF71"/>
    <mergeCell ref="BG71:BH71"/>
    <mergeCell ref="BE72:BF72"/>
    <mergeCell ref="BG72:BH72"/>
    <mergeCell ref="BE67:BF67"/>
    <mergeCell ref="BG67:BH67"/>
    <mergeCell ref="BE68:BF68"/>
    <mergeCell ref="BG68:BH68"/>
    <mergeCell ref="BE69:BF69"/>
    <mergeCell ref="BG69:BH69"/>
    <mergeCell ref="BD76:BH76"/>
    <mergeCell ref="BD77:BF77"/>
    <mergeCell ref="BG77:BH77"/>
    <mergeCell ref="BD78:BF78"/>
    <mergeCell ref="BG78:BH78"/>
    <mergeCell ref="BE73:BF73"/>
    <mergeCell ref="BG73:BH73"/>
    <mergeCell ref="BD74:BH74"/>
    <mergeCell ref="BD75:BF75"/>
    <mergeCell ref="BG75:BH75"/>
    <mergeCell ref="BE83:BF83"/>
    <mergeCell ref="BG83:BH83"/>
    <mergeCell ref="BE84:BF84"/>
    <mergeCell ref="BG84:BH84"/>
    <mergeCell ref="BE85:BF85"/>
    <mergeCell ref="BG85:BH85"/>
    <mergeCell ref="BD79:BF79"/>
    <mergeCell ref="BG79:BH79"/>
    <mergeCell ref="BD80:BF80"/>
    <mergeCell ref="BG80:BH80"/>
    <mergeCell ref="BD81:BD82"/>
    <mergeCell ref="BE81:BF81"/>
    <mergeCell ref="BG81:BH81"/>
    <mergeCell ref="BE82:BF82"/>
    <mergeCell ref="BG82:BH82"/>
    <mergeCell ref="BE89:BF89"/>
    <mergeCell ref="BG89:BH89"/>
    <mergeCell ref="BE90:BF90"/>
    <mergeCell ref="BG90:BH90"/>
    <mergeCell ref="BE91:BF91"/>
    <mergeCell ref="BG91:BH91"/>
    <mergeCell ref="BE86:BF86"/>
    <mergeCell ref="BG86:BH86"/>
    <mergeCell ref="BE87:BF87"/>
    <mergeCell ref="BG87:BH87"/>
    <mergeCell ref="BE88:BF88"/>
    <mergeCell ref="BG88:BH88"/>
    <mergeCell ref="BE95:BF95"/>
    <mergeCell ref="BG95:BH95"/>
    <mergeCell ref="BE96:BF96"/>
    <mergeCell ref="BG96:BH96"/>
    <mergeCell ref="BE97:BF97"/>
    <mergeCell ref="BG97:BH97"/>
    <mergeCell ref="BE92:BF92"/>
    <mergeCell ref="BG92:BH92"/>
    <mergeCell ref="BE93:BF93"/>
    <mergeCell ref="BG93:BH93"/>
    <mergeCell ref="BE94:BF94"/>
    <mergeCell ref="BG94:BH94"/>
    <mergeCell ref="BE101:BF101"/>
    <mergeCell ref="BG101:BH101"/>
    <mergeCell ref="BE102:BF102"/>
    <mergeCell ref="BG102:BH102"/>
    <mergeCell ref="BD103:BH103"/>
    <mergeCell ref="BE98:BF98"/>
    <mergeCell ref="BG98:BH98"/>
    <mergeCell ref="BE99:BF99"/>
    <mergeCell ref="BG99:BH99"/>
    <mergeCell ref="BE100:BF100"/>
    <mergeCell ref="BG100:BH100"/>
    <mergeCell ref="BD107:BF107"/>
    <mergeCell ref="BG107:BH107"/>
    <mergeCell ref="BD108:BF108"/>
    <mergeCell ref="BG108:BH108"/>
    <mergeCell ref="BD109:BF109"/>
    <mergeCell ref="BG109:BH109"/>
    <mergeCell ref="BD104:BF104"/>
    <mergeCell ref="BG104:BH104"/>
    <mergeCell ref="BD105:BH105"/>
    <mergeCell ref="BD106:BF106"/>
    <mergeCell ref="BG106:BH106"/>
    <mergeCell ref="BE112:BF112"/>
    <mergeCell ref="BG112:BH112"/>
    <mergeCell ref="BE113:BF113"/>
    <mergeCell ref="BG113:BH113"/>
    <mergeCell ref="BE114:BF114"/>
    <mergeCell ref="BG114:BH114"/>
    <mergeCell ref="BD110:BD111"/>
    <mergeCell ref="BE110:BF110"/>
    <mergeCell ref="BG110:BH110"/>
    <mergeCell ref="BE111:BF111"/>
    <mergeCell ref="BG111:BH111"/>
    <mergeCell ref="BE118:BF118"/>
    <mergeCell ref="BG118:BH118"/>
    <mergeCell ref="BE119:BF119"/>
    <mergeCell ref="BG119:BH119"/>
    <mergeCell ref="BD120:BF120"/>
    <mergeCell ref="BG120:BH120"/>
    <mergeCell ref="BE115:BF115"/>
    <mergeCell ref="BG115:BH115"/>
    <mergeCell ref="BE116:BF116"/>
    <mergeCell ref="BG116:BH116"/>
    <mergeCell ref="BE117:BF117"/>
    <mergeCell ref="BG117:BH117"/>
  </mergeCells>
  <pageMargins left="0.41" right="0" top="0.35433070866141703" bottom="0.5" header="0.35" footer="0.51"/>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Bieu 2 đầu năm</vt:lpstr>
      <vt:lpstr>B2 Đ1</vt:lpstr>
      <vt:lpstr>Biểu 3 Q1</vt:lpstr>
      <vt:lpstr>Bieu 3 Q2</vt:lpstr>
      <vt:lpstr>Bieu 3 Q3</vt:lpstr>
      <vt:lpstr>Bieu 3 Q4</vt:lpstr>
      <vt:lpstr>Bieu 4 </vt:lpstr>
      <vt:lpstr>'Bieu 2 đầu năm'!Print_Titles</vt:lpstr>
      <vt:lpstr>'Bieu 4 '!Print_Titles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2021-04-12T07:10:05Z</cp:lastPrinted>
  <dcterms:created xsi:type="dcterms:W3CDTF">2016-10-14T10:52:32Z</dcterms:created>
  <dcterms:modified xsi:type="dcterms:W3CDTF">2021-04-15T02:35:06Z</dcterms:modified>
</cp:coreProperties>
</file>